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 defaultThemeVersion="124226"/>
  <xr:revisionPtr revIDLastSave="0" documentId="13_ncr:1_{B96AC3C7-F9D1-46A8-AD5E-4D38CB128AB5}" xr6:coauthVersionLast="47" xr6:coauthVersionMax="47" xr10:uidLastSave="{00000000-0000-0000-0000-000000000000}"/>
  <bookViews>
    <workbookView xWindow="-120" yWindow="-120" windowWidth="29040" windowHeight="15840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9" i="19" l="1"/>
  <c r="K20" i="19"/>
  <c r="K6" i="19"/>
  <c r="K25" i="19"/>
  <c r="K3" i="19"/>
  <c r="K7" i="19"/>
  <c r="K26" i="19"/>
  <c r="K27" i="19"/>
  <c r="K18" i="19"/>
  <c r="K10" i="19"/>
  <c r="K13" i="19"/>
  <c r="K15" i="19"/>
  <c r="K14" i="19"/>
  <c r="K12" i="19"/>
  <c r="K28" i="19"/>
  <c r="K22" i="19"/>
  <c r="K23" i="19"/>
  <c r="K29" i="19"/>
  <c r="K16" i="19"/>
  <c r="K21" i="19"/>
  <c r="K24" i="19"/>
  <c r="K11" i="19"/>
  <c r="K4" i="19"/>
  <c r="K30" i="19"/>
  <c r="K8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5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Z38" i="49"/>
  <c r="Z37" i="49"/>
  <c r="AK35" i="49"/>
  <c r="AM31" i="49" s="1"/>
  <c r="AK34" i="49"/>
  <c r="AN30" i="49" s="1"/>
  <c r="P32" i="49"/>
  <c r="P31" i="49"/>
  <c r="AO34" i="49" s="1"/>
  <c r="AK26" i="49"/>
  <c r="AK25" i="49"/>
  <c r="P20" i="49"/>
  <c r="P19" i="49"/>
  <c r="AO33" i="49" s="1"/>
  <c r="Z14" i="49"/>
  <c r="Z13" i="49"/>
  <c r="P8" i="49"/>
  <c r="P7" i="49"/>
  <c r="AO32" i="49" s="1"/>
  <c r="AO35" i="49" l="1"/>
  <c r="AC34" i="49"/>
  <c r="AP16" i="49" s="1"/>
  <c r="R14" i="49"/>
  <c r="AN31" i="49"/>
  <c r="R37" i="49"/>
  <c r="AC35" i="49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O31" i="49" l="1"/>
  <c r="AP19" i="49"/>
  <c r="AO30" i="49"/>
  <c r="BI30" i="48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25" i="19"/>
  <c r="J7" i="19"/>
  <c r="J26" i="19"/>
  <c r="J27" i="19"/>
  <c r="J18" i="19"/>
  <c r="J10" i="19"/>
  <c r="J13" i="19"/>
  <c r="J15" i="19"/>
  <c r="J14" i="19"/>
  <c r="J12" i="19"/>
  <c r="J28" i="19"/>
  <c r="J22" i="19"/>
  <c r="J23" i="19"/>
  <c r="J29" i="19"/>
  <c r="J16" i="19"/>
  <c r="J21" i="19"/>
  <c r="J24" i="19"/>
  <c r="J11" i="19"/>
  <c r="J30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9" i="19"/>
  <c r="I20" i="19"/>
  <c r="I25" i="19"/>
  <c r="I26" i="19"/>
  <c r="I27" i="19"/>
  <c r="I18" i="19"/>
  <c r="D10" i="19" s="1"/>
  <c r="I10" i="19"/>
  <c r="I13" i="19"/>
  <c r="I15" i="19"/>
  <c r="I14" i="19"/>
  <c r="I12" i="19"/>
  <c r="I28" i="19"/>
  <c r="I22" i="19"/>
  <c r="I23" i="19"/>
  <c r="I29" i="19"/>
  <c r="I16" i="19"/>
  <c r="I21" i="19"/>
  <c r="I24" i="19"/>
  <c r="I11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5" i="19"/>
  <c r="D45" i="36" l="1"/>
  <c r="D46" i="36"/>
  <c r="D38" i="36"/>
  <c r="D37" i="36"/>
  <c r="D4" i="1"/>
  <c r="C3" i="37" s="1"/>
  <c r="M3" i="19"/>
  <c r="M7" i="19"/>
  <c r="M26" i="19"/>
  <c r="M27" i="19"/>
  <c r="M18" i="19"/>
  <c r="M10" i="19"/>
  <c r="M13" i="19"/>
  <c r="M15" i="19"/>
  <c r="M14" i="19"/>
  <c r="M12" i="19"/>
  <c r="M28" i="19"/>
  <c r="M22" i="19"/>
  <c r="M23" i="19"/>
  <c r="M29" i="19"/>
  <c r="M16" i="19"/>
  <c r="M21" i="19"/>
  <c r="M24" i="19"/>
  <c r="M11" i="19"/>
  <c r="M4" i="19"/>
  <c r="M30" i="19"/>
  <c r="M8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20" i="19"/>
  <c r="M6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8" l="1"/>
  <c r="H7" i="49"/>
  <c r="R13" i="49" s="1"/>
  <c r="AC25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28" i="49" l="1"/>
  <c r="AO15" i="49"/>
  <c r="AO16" i="47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H44" i="49"/>
  <c r="R38" i="49" s="1"/>
  <c r="AC26" i="49" s="1"/>
  <c r="D5" i="48"/>
  <c r="D13" i="36"/>
  <c r="D13" i="48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16" i="49" l="1"/>
  <c r="AO29" i="49"/>
  <c r="H27" i="48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8"/>
  <c r="D9" i="36"/>
  <c r="D9" i="48"/>
  <c r="D15" i="36"/>
  <c r="D15" i="48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<sst xmlns="http://schemas.openxmlformats.org/spreadsheetml/2006/main" count="2554" uniqueCount="862">
  <si>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</si>
  <si>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</si>
  <si>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</si>
  <si>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</si>
  <si>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</si>
  <si>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</si>
  <si>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</si>
  <si>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</si>
  <si>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</si>
  <si>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</si>
  <si>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</si>
  <si>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</si>
  <si>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</si>
  <si>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</si>
  <si>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</si>
  <si>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</si>
  <si>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</si>
  <si>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</si>
  <si>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</si>
  <si>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</si>
  <si>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</si>
  <si>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</si>
  <si>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</si>
  <si>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</si>
  <si>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</si>
  <si>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</si>
  <si>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</si>
  <si>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</si>
  <si>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</si>
  <si>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</si>
  <si>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</si>
  <si>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</si>
  <si>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</si>
  <si>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</si>
  <si>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</si>
  <si>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</si>
  <si>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</si>
  <si>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</si>
  <si>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</si>
  <si>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</si>
  <si>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</si>
  <si>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</si>
  <si>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</si>
  <si>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</si>
  <si>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</si>
  <si>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</si>
  <si>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</si>
  <si>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</si>
  <si>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</si>
  <si>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</si>
  <si>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</si>
  <si>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</si>
  <si>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</si>
  <si>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</si>
  <si>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</si>
  <si>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</si>
  <si>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</si>
  <si>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</si>
  <si>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</si>
  <si>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</si>
  <si>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</si>
  <si>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</si>
  <si>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</si>
  <si>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</si>
  <si>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</si>
  <si>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</si>
  <si>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</si>
  <si>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</si>
  <si>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</si>
  <si>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</si>
  <si>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</si>
  <si>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</si>
  <si>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</si>
  <si>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</si>
  <si>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</si>
  <si>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</si>
  <si>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</si>
  <si>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</si>
  <si>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</si>
  <si>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</si>
  <si>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</si>
  <si>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</si>
  <si>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</si>
  <si>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</si>
  <si>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</si>
  <si>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</si>
  <si>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</si>
  <si>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</si>
  <si>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</si>
  <si>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</si>
  <si>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</si>
  <si>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</si>
  <si>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</si>
  <si>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</si>
  <si>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</si>
  <si>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</si>
  <si>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</si>
  <si>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</si>
  <si>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</si>
  <si>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</si>
  <si>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</si>
  <si>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</si>
  <si>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</si>
  <si>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</si>
  <si>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</si>
  <si>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</si>
  <si>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</si>
  <si>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</si>
  <si>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</si>
  <si>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</si>
  <si>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</si>
  <si>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</si>
  <si>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</si>
  <si>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</si>
  <si>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</si>
  <si>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</si>
  <si>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</si>
  <si>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</si>
  <si>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</si>
  <si>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</si>
  <si>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</si>
  <si>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</si>
  <si>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</si>
  <si>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</si>
  <si>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</si>
  <si>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</si>
  <si>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</si>
  <si>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</si>
  <si>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</si>
  <si>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</si>
  <si>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</si>
  <si>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</si>
  <si>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</si>
  <si>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</si>
  <si>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</si>
  <si>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</si>
  <si>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</si>
  <si>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</si>
  <si>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</si>
  <si>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</si>
  <si>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</si>
  <si>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</si>
  <si>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</si>
  <si>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</si>
  <si>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</si>
  <si>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</si>
  <si>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</si>
  <si>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</si>
  <si>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</si>
  <si>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</si>
  <si>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</si>
  <si>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</si>
  <si>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</si>
  <si>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</si>
  <si>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</si>
  <si>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</si>
  <si>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</si>
  <si>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</si>
  <si>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</si>
  <si>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</si>
  <si>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</si>
  <si>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</si>
  <si>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</si>
  <si>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</si>
  <si>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</si>
  <si>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</si>
  <si>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</si>
  <si>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</si>
  <si>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</si>
  <si>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</si>
  <si>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</si>
  <si>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</si>
  <si>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</si>
  <si>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</si>
  <si>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</si>
  <si>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</si>
  <si>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</si>
  <si>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</si>
  <si>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</si>
  <si>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</si>
  <si>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</si>
  <si>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</si>
  <si>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</si>
  <si>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</si>
  <si>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</si>
  <si>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</si>
  <si>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</si>
  <si>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</si>
  <si>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</si>
  <si>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</si>
  <si>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</si>
  <si>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</si>
  <si>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</si>
  <si>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</si>
  <si>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</si>
  <si>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</si>
  <si>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</si>
  <si>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</si>
  <si>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</si>
  <si>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</si>
  <si>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</si>
  <si>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</si>
  <si>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</si>
  <si>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</si>
  <si>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</si>
  <si>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</si>
  <si>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</si>
  <si>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</si>
  <si>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</si>
  <si>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</si>
  <si>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</si>
  <si>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</si>
  <si>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</si>
  <si>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</si>
  <si>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</si>
  <si>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</si>
  <si>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</si>
  <si>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</si>
  <si>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</si>
  <si>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</si>
  <si>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</si>
  <si>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</si>
  <si>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</si>
  <si>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</si>
  <si>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</si>
  <si>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</si>
  <si>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</si>
  <si>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</si>
  <si>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</si>
  <si>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</si>
  <si>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</si>
  <si>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</si>
  <si>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</si>
  <si>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</si>
  <si>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</si>
  <si>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</si>
  <si>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</si>
  <si>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</si>
  <si>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</si>
  <si>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</si>
  <si>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</si>
  <si>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</si>
  <si>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</si>
  <si>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</si>
  <si>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</si>
  <si>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</si>
  <si>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</si>
  <si>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</si>
  <si>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</si>
  <si>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</si>
  <si>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</si>
  <si>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</si>
  <si>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</si>
  <si>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</si>
  <si>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</si>
  <si>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</si>
  <si>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</si>
  <si>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</si>
  <si>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</si>
  <si>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</si>
  <si>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</si>
  <si>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</si>
  <si>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</si>
  <si>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</si>
  <si>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</si>
  <si>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</si>
  <si>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</si>
  <si>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</si>
  <si>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</si>
  <si>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</si>
  <si>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</si>
  <si>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</si>
  <si>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</si>
  <si>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</si>
  <si>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</si>
  <si>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</si>
  <si>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</si>
  <si>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</si>
  <si>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</si>
  <si>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</si>
  <si>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</si>
  <si>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</si>
  <si>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</si>
  <si>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</si>
  <si>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</si>
  <si>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</si>
  <si>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</si>
  <si>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</si>
  <si>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</si>
  <si>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</si>
  <si>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</si>
  <si>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</si>
  <si>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</si>
  <si>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</si>
  <si>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</si>
  <si>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</si>
  <si>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</si>
  <si>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</si>
  <si>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</si>
  <si>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</si>
  <si>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</si>
  <si>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</si>
  <si>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</si>
  <si>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</si>
  <si>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</si>
  <si>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</si>
  <si>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</si>
  <si>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</si>
  <si>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</si>
  <si>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</si>
  <si>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</si>
  <si>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</si>
  <si>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</si>
  <si>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</si>
  <si>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</si>
  <si>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</si>
  <si>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</si>
  <si>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</si>
  <si>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</si>
  <si>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</si>
  <si>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</si>
  <si>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</si>
  <si>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</si>
  <si>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</si>
  <si>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</si>
  <si>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</si>
  <si>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</si>
  <si>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</si>
  <si>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</si>
  <si>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</si>
  <si>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</si>
  <si>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</si>
  <si>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</si>
  <si>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</si>
  <si>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</si>
  <si>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</si>
  <si>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</si>
  <si>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</si>
  <si>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</si>
  <si>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</si>
  <si>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</si>
  <si>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</si>
  <si>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</si>
  <si>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</si>
  <si>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</si>
  <si>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</si>
  <si>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</si>
  <si>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</si>
  <si>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</si>
  <si>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</si>
  <si>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</si>
  <si>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</si>
  <si>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</si>
  <si>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</si>
  <si>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</si>
  <si>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</si>
  <si>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</si>
  <si>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</si>
  <si>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</si>
  <si>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</si>
  <si>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</si>
  <si>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</si>
  <si>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</si>
  <si>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</si>
  <si>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</si>
  <si>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</si>
  <si>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</si>
  <si>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</si>
  <si>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</si>
  <si>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</si>
  <si>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</si>
  <si>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</si>
  <si>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</si>
  <si>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</si>
  <si>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</si>
  <si>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</si>
  <si>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</si>
  <si>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</si>
  <si>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</si>
  <si>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</si>
  <si>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</si>
  <si>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</si>
  <si>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</si>
  <si>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</si>
  <si>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</si>
  <si>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</si>
  <si>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</si>
  <si>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</si>
  <si>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</si>
  <si>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</si>
  <si>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</si>
  <si>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</si>
  <si>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</si>
  <si>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</si>
  <si>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</si>
  <si>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</si>
  <si>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</si>
  <si>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</si>
  <si>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</si>
  <si>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</si>
  <si>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</si>
  <si>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</si>
  <si>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</si>
  <si>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</si>
  <si>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</si>
  <si>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</si>
  <si>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</si>
  <si>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</si>
  <si>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</si>
  <si>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</si>
  <si>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</si>
  <si>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</si>
  <si>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</si>
  <si>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</si>
  <si>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</si>
  <si>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</si>
  <si>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</si>
  <si>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</si>
  <si>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</si>
  <si>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</si>
  <si>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</si>
  <si>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</si>
  <si>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</si>
  <si>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</si>
  <si>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</si>
  <si>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</si>
  <si>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</si>
  <si>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</si>
  <si>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</si>
  <si>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</si>
  <si>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</si>
  <si>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</si>
  <si>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</si>
  <si>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</si>
  <si>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</si>
  <si>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</si>
  <si>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</si>
  <si>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</si>
  <si>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</si>
  <si>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</si>
  <si>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</si>
  <si>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</si>
  <si>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</si>
  <si>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</si>
  <si>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</si>
  <si>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</si>
  <si>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</si>
  <si>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</si>
  <si>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</si>
  <si>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</si>
  <si>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</si>
  <si>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</si>
  <si>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</si>
  <si>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</si>
  <si>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</si>
  <si>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</si>
  <si>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</si>
  <si>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</si>
  <si>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</si>
  <si>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</si>
  <si>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</si>
  <si>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</si>
  <si>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</si>
  <si>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</si>
  <si>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</si>
  <si>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</si>
  <si>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</si>
  <si>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</si>
  <si>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</si>
  <si>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</si>
  <si>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</si>
  <si>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</si>
  <si>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</si>
  <si>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</si>
  <si>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</si>
  <si>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</si>
  <si>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</si>
  <si>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</si>
  <si>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</si>
  <si>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</si>
  <si>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</si>
  <si>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</si>
  <si>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</si>
  <si>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</si>
  <si>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</si>
  <si>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</si>
  <si>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</si>
  <si>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</si>
  <si>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</si>
  <si>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</si>
  <si>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</si>
  <si>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</si>
  <si>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</si>
  <si>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</si>
  <si>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</si>
  <si>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</si>
  <si>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</si>
  <si>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</si>
  <si>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</si>
  <si>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</si>
  <si>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</si>
  <si>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</si>
  <si>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</si>
  <si>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</si>
  <si>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</si>
  <si>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</si>
  <si>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</si>
  <si>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</si>
  <si>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</si>
  <si>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</si>
  <si>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</si>
  <si>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</si>
  <si>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</si>
  <si>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</si>
  <si>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</si>
  <si>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</si>
  <si>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</si>
  <si>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</si>
  <si>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</si>
  <si>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</si>
  <si>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</si>
  <si>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</si>
  <si>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</si>
  <si>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</si>
  <si>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</si>
  <si>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</si>
  <si>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</si>
  <si>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</si>
  <si>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</si>
  <si>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</si>
  <si>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</si>
  <si>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</si>
  <si>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</si>
  <si>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</si>
  <si>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</si>
  <si>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</si>
  <si>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</si>
  <si>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</si>
  <si>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</si>
  <si>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</si>
  <si>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</si>
  <si>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</si>
  <si>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</si>
  <si>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</si>
  <si>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</si>
  <si>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</si>
  <si>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</si>
  <si>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</si>
  <si>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</si>
  <si>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</si>
  <si>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</si>
  <si>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</si>
  <si>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</si>
  <si>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</si>
  <si>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</si>
  <si>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</si>
  <si>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</si>
  <si>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</si>
  <si>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</si>
  <si>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</si>
  <si>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</si>
  <si>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</si>
  <si>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</si>
  <si>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</si>
  <si>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</si>
  <si>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</si>
  <si>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</si>
  <si>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</si>
  <si>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</si>
  <si>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</si>
  <si>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</si>
  <si>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</si>
  <si>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</si>
  <si>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</si>
  <si>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</si>
  <si>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</si>
  <si>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</si>
  <si>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</si>
  <si>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</si>
  <si>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</si>
  <si>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</si>
  <si>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</si>
  <si>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</si>
  <si>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</si>
  <si>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</si>
  <si>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</si>
  <si>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</si>
  <si>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</si>
  <si>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</si>
  <si>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</si>
  <si>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</si>
  <si>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</si>
  <si>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</si>
  <si>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</si>
  <si>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</si>
  <si>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</si>
  <si>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</si>
  <si>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</si>
  <si>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</si>
  <si>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</si>
  <si>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</si>
  <si>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</si>
  <si>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</si>
  <si>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</si>
  <si>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</si>
  <si>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</si>
  <si>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</si>
  <si>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</si>
  <si>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</si>
  <si>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</si>
  <si>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</si>
  <si>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</si>
  <si>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</si>
  <si>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</si>
  <si>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</si>
  <si>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</si>
  <si>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</si>
  <si>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</si>
  <si>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</si>
  <si>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</si>
  <si>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</si>
  <si>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</si>
  <si>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</si>
  <si>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</si>
  <si>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</si>
  <si>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</si>
  <si>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</si>
  <si>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</si>
  <si>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</si>
  <si>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</si>
  <si>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</si>
  <si>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</si>
  <si>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</si>
  <si>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</si>
  <si>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</si>
  <si>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</si>
  <si>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</si>
  <si>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</si>
  <si>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</si>
  <si>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</si>
  <si>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</si>
  <si>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</si>
  <si>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</si>
  <si>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</si>
  <si>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</si>
  <si>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</si>
  <si>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</si>
  <si>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</si>
  <si>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</si>
  <si>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</si>
  <si>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</si>
  <si>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</si>
  <si>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</si>
  <si>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</si>
  <si>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</si>
  <si>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</si>
  <si>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</si>
  <si>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</si>
  <si>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</si>
  <si>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</si>
  <si>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</si>
  <si>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</si>
  <si>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</si>
  <si>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</si>
  <si>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</si>
  <si>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</si>
  <si>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</si>
  <si>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</si>
  <si>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</si>
  <si>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</si>
  <si>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</si>
  <si>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</si>
  <si>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</si>
  <si>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</si>
  <si>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</si>
  <si>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</si>
  <si>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</si>
  <si>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</si>
  <si>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</si>
  <si>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</si>
  <si>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</si>
  <si>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</si>
  <si>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</si>
  <si>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</si>
  <si>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</si>
  <si>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</si>
  <si>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</si>
  <si>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</si>
  <si>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</si>
  <si>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</si>
  <si>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</si>
  <si>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</si>
  <si>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</si>
  <si>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</si>
  <si>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</si>
  <si>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</si>
  <si>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</si>
  <si>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</si>
  <si>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</si>
  <si>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</si>
  <si>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</si>
  <si>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</si>
  <si>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</si>
  <si>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</si>
  <si>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</si>
  <si>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</si>
  <si>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</si>
  <si>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</si>
  <si>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</si>
  <si>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</si>
  <si>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</si>
  <si>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</si>
  <si>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</si>
  <si>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</si>
  <si>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</si>
  <si>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</si>
  <si>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</si>
  <si>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</si>
  <si>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</si>
  <si>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</si>
  <si>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</si>
  <si>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</si>
  <si>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</si>
  <si>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</si>
  <si>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</si>
  <si>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</si>
  <si>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</si>
  <si>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</si>
  <si>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</si>
  <si>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</si>
  <si>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</si>
  <si>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</si>
  <si>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</si>
  <si>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</si>
  <si>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</si>
  <si>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</si>
  <si>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</si>
  <si>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</si>
  <si>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</si>
  <si>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</si>
  <si>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</si>
  <si>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</si>
  <si>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</si>
  <si>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</si>
  <si>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</si>
  <si>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</si>
  <si>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</si>
  <si>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</si>
  <si>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</si>
  <si>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</si>
  <si>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</si>
  <si>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</si>
  <si>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</si>
  <si>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</si>
  <si>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</si>
  <si>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</si>
  <si>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</si>
  <si>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</si>
  <si>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</si>
  <si>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</si>
  <si>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</si>
  <si>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</si>
  <si>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</si>
  <si>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</si>
  <si>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</si>
  <si>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</si>
  <si>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</si>
  <si>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</si>
  <si>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</si>
  <si>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</si>
  <si>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</si>
  <si>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</si>
  <si>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</si>
  <si>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</si>
  <si>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</si>
  <si>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</si>
  <si>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</si>
  <si>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</si>
  <si>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</si>
  <si>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</si>
  <si>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</si>
  <si>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</si>
  <si>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</si>
  <si>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</si>
  <si>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</si>
  <si>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</si>
  <si>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</si>
  <si>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</si>
  <si>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</si>
  <si>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</si>
  <si>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</si>
  <si>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</si>
  <si>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</si>
  <si>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</si>
  <si>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</si>
  <si>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</si>
  <si>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</si>
  <si>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</si>
  <si>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</si>
  <si>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</si>
  <si>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</si>
  <si>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</si>
  <si>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</si>
  <si>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</si>
  <si>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</si>
  <si>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</si>
  <si>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</si>
  <si>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</si>
  <si>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</si>
  <si>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</si>
  <si>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</si>
  <si>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</si>
  <si>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</si>
  <si>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</si>
  <si>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</si>
  <si>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</si>
  <si>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</si>
  <si>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</si>
  <si>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</si>
  <si>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</si>
  <si>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</si>
  <si>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</si>
  <si>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</si>
  <si>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</si>
  <si>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</si>
  <si>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</si>
  <si>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</si>
  <si>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</si>
  <si>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</si>
  <si>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</si>
  <si>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</si>
  <si>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</si>
  <si>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</si>
  <si>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</si>
  <si>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</si>
  <si>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</si>
  <si>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</si>
  <si>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</si>
  <si>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</si>
  <si>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</si>
  <si>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</si>
  <si>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</si>
  <si>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</si>
  <si>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</si>
  <si>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</si>
  <si>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</si>
  <si>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</si>
  <si>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</si>
  <si>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</si>
  <si>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</si>
  <si>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</si>
  <si>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</si>
  <si>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</si>
  <si>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</si>
  <si>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М. Ристески - Т. Маркоски</t>
  </si>
  <si>
    <t>Д. Мемиќ - Д. Мемиќ</t>
  </si>
  <si>
    <t>М. Цековски - Д. Парасаков</t>
  </si>
  <si>
    <t>Ф. Цековски - Ф. Ќурчивски</t>
  </si>
  <si>
    <t>Ј. Смолиќ - О. Илиевски</t>
  </si>
  <si>
    <t>К. Митев - А. Бејковски</t>
  </si>
  <si>
    <t>М. Велков - М. Цикарски</t>
  </si>
  <si>
    <t>М. Цековски - Д. Парасков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</si>
</sst>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9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7" width="7.5703125" style="239" customWidth="1"/>
    <col min="8" max="8" width="7.5703125" style="322" customWidth="1"/>
    <col min="9" max="9" width="35.42578125" style="242" customWidth="1"/>
    <col min="10" max="10" width="21.140625" style="239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6384" width="8.85546875" style="239"/>
  </cols>
  <sheetData>
    <row r="1" spans="2:17">
      <c r="B1" s="358" t="s">
        <v>123</v>
      </c>
      <c r="C1" s="359"/>
      <c r="D1" s="359"/>
      <c r="E1" s="359"/>
      <c r="F1" s="360" t="s">
        <v>121</v>
      </c>
      <c r="G1" s="361"/>
      <c r="H1" s="361"/>
      <c r="I1" s="361"/>
      <c r="J1" s="361"/>
      <c r="K1" s="361"/>
      <c r="L1" s="361"/>
      <c r="M1" s="361"/>
      <c r="N1" s="361"/>
      <c r="O1" s="362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2"/>
      <c r="M2" s="303"/>
      <c r="N2" s="303"/>
      <c r="O2" s="298" t="s">
        <v>431</v>
      </c>
    </row>
    <row r="3" spans="2:17">
      <c r="B3" s="356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6</v>
      </c>
      <c r="G3" s="250"/>
      <c r="H3" s="36"/>
      <c r="I3" s="351" t="s">
        <v>854</v>
      </c>
      <c r="J3" s="351" t="s">
        <v>136</v>
      </c>
      <c r="K3" s="312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6</v>
      </c>
      <c r="O3" s="250">
        <v>1153</v>
      </c>
    </row>
    <row r="4" spans="2:17">
      <c r="B4" s="354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24</v>
      </c>
      <c r="G4" s="243"/>
      <c r="H4" s="36"/>
      <c r="I4" s="352" t="s">
        <v>859</v>
      </c>
      <c r="J4" s="352" t="s">
        <v>536</v>
      </c>
      <c r="K4" s="311" t="str">
        <f>IF(ISERROR(VLOOKUP(H4,Baza!A:D,4,FALSE)),"",(VLOOKUP(H4,Baza!A:D,4,FALSE)))</f>
        <v/>
      </c>
      <c r="M4" s="239" t="e">
        <f t="shared" si="0"/>
        <v>#N/A</v>
      </c>
      <c r="N4" s="239">
        <v>24</v>
      </c>
      <c r="O4" s="243">
        <v>896</v>
      </c>
    </row>
    <row r="5" spans="2:17">
      <c r="B5" s="354"/>
      <c r="C5" s="265">
        <v>3</v>
      </c>
      <c r="D5" s="287" t="str">
        <f t="shared" si="1"/>
        <v/>
      </c>
      <c r="E5" s="288" t="str">
        <f t="shared" si="2"/>
        <v/>
      </c>
      <c r="F5" s="284">
        <v>1</v>
      </c>
      <c r="G5" s="243"/>
      <c r="H5" s="36"/>
      <c r="I5" s="352" t="s">
        <v>856</v>
      </c>
      <c r="J5" s="352" t="s">
        <v>271</v>
      </c>
      <c r="K5" s="311" t="str">
        <f>IF(ISERROR(VLOOKUP(H5,Baza!A:D,4,FALSE)),"",(VLOOKUP(H5,Baza!A:D,4,FALSE)))</f>
        <v/>
      </c>
      <c r="M5" s="239" t="e">
        <f t="shared" si="0"/>
        <v>#N/A</v>
      </c>
      <c r="N5" s="239">
        <v>1</v>
      </c>
      <c r="O5" s="243">
        <v>110</v>
      </c>
    </row>
    <row r="6" spans="2:17" ht="16.5" thickBot="1">
      <c r="B6" s="357"/>
      <c r="C6" s="268">
        <v>4</v>
      </c>
      <c r="D6" s="291" t="str">
        <f t="shared" si="1"/>
        <v/>
      </c>
      <c r="E6" s="292" t="str">
        <f t="shared" si="2"/>
        <v/>
      </c>
      <c r="F6" s="284">
        <v>4</v>
      </c>
      <c r="G6" s="250"/>
      <c r="H6" s="36"/>
      <c r="I6" s="352" t="s">
        <v>855</v>
      </c>
      <c r="J6" s="352" t="s">
        <v>398</v>
      </c>
      <c r="K6" s="311" t="str">
        <f>IF(ISERROR(VLOOKUP(H6,Baza!A:D,4,FALSE)),"",(VLOOKUP(H6,Baza!A:D,4,FALSE)))</f>
        <v/>
      </c>
      <c r="M6" s="239" t="e">
        <f t="shared" si="0"/>
        <v>#N/A</v>
      </c>
      <c r="N6" s="239">
        <v>4</v>
      </c>
      <c r="O6" s="243">
        <v>60</v>
      </c>
    </row>
    <row r="7" spans="2:17">
      <c r="B7" s="353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7</v>
      </c>
      <c r="G7" s="243"/>
      <c r="H7" s="36"/>
      <c r="I7" s="352" t="s">
        <v>858</v>
      </c>
      <c r="J7" s="252" t="str">
        <f>IF(ISERROR(VLOOKUP(H7,Baza!A:C,3,FALSE)),"",(VLOOKUP(H7,Baza!A:C,3,FALSE)))</f>
        <v/>
      </c>
      <c r="K7" s="311" t="str">
        <f>IF(ISERROR(VLOOKUP(H7,Baza!A:D,4,FALSE)),"",(VLOOKUP(H7,Baza!A:D,4,FALSE)))</f>
        <v/>
      </c>
      <c r="M7" s="239" t="e">
        <f t="shared" si="0"/>
        <v>#N/A</v>
      </c>
      <c r="N7" s="239">
        <v>7</v>
      </c>
      <c r="O7" s="243">
        <v>24</v>
      </c>
    </row>
    <row r="8" spans="2:17">
      <c r="B8" s="354"/>
      <c r="C8" s="265">
        <v>6</v>
      </c>
      <c r="D8" s="287" t="str">
        <f t="shared" si="1"/>
        <v/>
      </c>
      <c r="E8" s="288" t="str">
        <f t="shared" si="2"/>
        <v/>
      </c>
      <c r="F8" s="284">
        <v>26</v>
      </c>
      <c r="G8" s="243"/>
      <c r="H8" s="349"/>
      <c r="I8" s="352" t="s">
        <v>857</v>
      </c>
      <c r="J8" s="352" t="s">
        <v>271</v>
      </c>
      <c r="K8" s="311" t="str">
        <f>IF(ISERROR(VLOOKUP(H8,Baza!A:D,4,FALSE)),"",(VLOOKUP(H8,Baza!A:D,4,FALSE)))</f>
        <v/>
      </c>
      <c r="M8" s="239" t="e">
        <f t="shared" si="0"/>
        <v>#N/A</v>
      </c>
      <c r="N8" s="239">
        <v>26</v>
      </c>
      <c r="O8" s="243">
        <v>13</v>
      </c>
    </row>
    <row r="9" spans="2:17">
      <c r="B9" s="354"/>
      <c r="C9" s="265">
        <v>7</v>
      </c>
      <c r="D9" s="287" t="str">
        <f t="shared" si="1"/>
        <v/>
      </c>
      <c r="E9" s="288" t="str">
        <f t="shared" si="2"/>
        <v/>
      </c>
      <c r="F9" s="284">
        <v>2</v>
      </c>
      <c r="G9" s="250"/>
      <c r="H9" s="349"/>
      <c r="I9" s="352" t="s">
        <v>860</v>
      </c>
      <c r="J9" s="252" t="str">
        <f>IF(ISERROR(VLOOKUP(H9,Baza!A:C,3,FALSE)),"",(VLOOKUP(H9,Baza!A:C,3,FALSE)))</f>
        <v/>
      </c>
      <c r="K9" s="311" t="str">
        <f>IF(ISERROR(VLOOKUP(H9,Baza!A:D,4,FALSE)),"",(VLOOKUP(H9,Baza!A:D,4,FALSE)))</f>
        <v/>
      </c>
      <c r="M9" s="239" t="e">
        <f t="shared" si="0"/>
        <v>#N/A</v>
      </c>
      <c r="N9" s="239">
        <v>2</v>
      </c>
      <c r="O9" s="243">
        <v>5</v>
      </c>
      <c r="Q9" s="323"/>
    </row>
    <row r="10" spans="2:17" ht="16.5" thickBot="1">
      <c r="B10" s="355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/>
      <c r="H10" s="349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11" t="str">
        <f>IF(ISERROR(VLOOKUP(H10,Baza!A:D,4,FALSE)),"",(VLOOKUP(H10,Baza!A:D,4,FALSE)))</f>
        <v/>
      </c>
      <c r="M10" s="239" t="e">
        <f t="shared" si="0"/>
        <v>#N/A</v>
      </c>
      <c r="N10" s="239">
        <v>11</v>
      </c>
      <c r="O10" s="243"/>
      <c r="Q10" s="323"/>
    </row>
    <row r="11" spans="2:17">
      <c r="B11" s="356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23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1" t="str">
        <f>IF(ISERROR(VLOOKUP(H11,Baza!A:D,4,FALSE)),"",(VLOOKUP(H11,Baza!A:D,4,FALSE)))</f>
        <v/>
      </c>
      <c r="M11" s="239" t="e">
        <f t="shared" si="0"/>
        <v>#N/A</v>
      </c>
      <c r="N11" s="239">
        <v>23</v>
      </c>
      <c r="O11" s="243"/>
      <c r="Q11" s="323"/>
    </row>
    <row r="12" spans="2:17">
      <c r="B12" s="354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1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3"/>
    </row>
    <row r="13" spans="2:17">
      <c r="B13" s="354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1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3"/>
    </row>
    <row r="14" spans="2:17" ht="16.5" thickBot="1">
      <c r="B14" s="357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1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3"/>
    </row>
    <row r="15" spans="2:17">
      <c r="B15" s="353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1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3"/>
    </row>
    <row r="16" spans="2:17">
      <c r="B16" s="354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3"/>
    </row>
    <row r="17" spans="2:17">
      <c r="B17" s="354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1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3"/>
    </row>
    <row r="18" spans="2:17" ht="16.5" thickBot="1">
      <c r="B18" s="355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3"/>
    </row>
    <row r="19" spans="2:17">
      <c r="B19" s="356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3"/>
    </row>
    <row r="20" spans="2:17">
      <c r="B20" s="354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1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4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1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5" thickBot="1">
      <c r="B22" s="357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3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8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4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4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1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5" thickBot="1">
      <c r="B26" s="355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6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4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4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5" thickBot="1">
      <c r="B30" s="357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3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1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4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1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1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4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1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1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5" thickBot="1">
      <c r="B34" s="355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1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1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6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1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1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4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4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1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5" thickBot="1">
      <c r="B38" s="357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1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3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1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4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1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4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1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5" thickBot="1">
      <c r="B42" s="355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1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6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1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4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1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4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1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5" thickBot="1">
      <c r="B46" s="357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1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3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1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4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1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4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1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5" thickBot="1">
      <c r="B50" s="355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1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6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1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4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1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4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1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5" thickBot="1">
      <c r="B54" s="357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1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3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1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4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1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4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1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5" thickBot="1">
      <c r="B58" s="355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1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6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1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4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1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4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1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5" thickBot="1">
      <c r="B62" s="357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1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3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1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4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1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4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1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5" thickBot="1">
      <c r="B66" s="355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1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3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5" hidden="1" thickBot="1">
      <c r="B68" s="354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5" hidden="1" thickBot="1">
      <c r="B69" s="354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5" hidden="1" thickBot="1">
      <c r="B70" s="355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5" hidden="1" thickBot="1">
      <c r="B71" s="353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5" hidden="1" thickBot="1">
      <c r="B72" s="354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5" hidden="1" thickBot="1">
      <c r="B73" s="354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5" hidden="1" thickBot="1">
      <c r="B74" s="355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5" hidden="1" thickBot="1">
      <c r="B75" s="353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5" hidden="1" thickBot="1">
      <c r="B76" s="354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5" hidden="1" thickBot="1">
      <c r="B77" s="354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5" hidden="1" thickBot="1">
      <c r="B78" s="355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5" hidden="1" thickBot="1">
      <c r="B79" s="353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5" hidden="1" thickBot="1">
      <c r="B80" s="354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5" hidden="1" thickBot="1">
      <c r="B81" s="354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5" hidden="1" thickBot="1">
      <c r="B82" s="355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5" hidden="1" thickBot="1">
      <c r="B83" s="353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5" hidden="1" thickBot="1">
      <c r="B84" s="354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5" hidden="1" thickBot="1">
      <c r="B85" s="354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5" hidden="1" thickBot="1">
      <c r="B86" s="355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5" hidden="1" thickBot="1">
      <c r="B87" s="353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5" hidden="1" thickBot="1">
      <c r="B88" s="354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5" hidden="1" thickBot="1">
      <c r="B89" s="354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5" hidden="1" thickBot="1">
      <c r="B90" s="355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5" hidden="1" thickBot="1">
      <c r="B91" s="353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5" hidden="1" thickBot="1">
      <c r="B92" s="354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5" hidden="1" thickBot="1">
      <c r="B93" s="354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5" hidden="1" thickBot="1">
      <c r="B94" s="355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5" hidden="1" thickBot="1">
      <c r="B95" s="353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5" hidden="1" thickBot="1">
      <c r="B96" s="354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5" hidden="1" thickBot="1">
      <c r="B97" s="354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5" hidden="1" thickBot="1">
      <c r="B98" s="355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345" t="s">
        <v>852</v>
      </c>
    </row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5"/>
  <cols>
    <col min="2" max="3" width="24.1406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.7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4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8" t="s">
        <v>195</v>
      </c>
      <c r="C69" s="339" t="s">
        <v>196</v>
      </c>
    </row>
    <row r="70" spans="1:3">
      <c r="A70" s="75">
        <v>70</v>
      </c>
      <c r="B70" s="338" t="s">
        <v>197</v>
      </c>
      <c r="C70" s="339" t="s">
        <v>196</v>
      </c>
    </row>
    <row r="71" spans="1:3">
      <c r="A71" s="75">
        <v>71</v>
      </c>
      <c r="B71" s="338" t="s">
        <v>198</v>
      </c>
      <c r="C71" s="339" t="s">
        <v>196</v>
      </c>
    </row>
    <row r="72" spans="1:3">
      <c r="A72" s="75">
        <v>72</v>
      </c>
      <c r="B72" s="338" t="s">
        <v>199</v>
      </c>
      <c r="C72" s="75" t="s">
        <v>156</v>
      </c>
    </row>
    <row r="73" spans="1:3">
      <c r="A73" s="75">
        <v>73</v>
      </c>
      <c r="B73" s="338" t="s">
        <v>200</v>
      </c>
      <c r="C73" s="75" t="s">
        <v>156</v>
      </c>
    </row>
    <row r="74" spans="1:3">
      <c r="A74" s="75">
        <v>74</v>
      </c>
      <c r="B74" s="338" t="s">
        <v>201</v>
      </c>
      <c r="C74" s="339" t="s">
        <v>196</v>
      </c>
    </row>
    <row r="75" spans="1:3">
      <c r="A75" s="75">
        <v>75</v>
      </c>
      <c r="B75" s="338" t="s">
        <v>202</v>
      </c>
      <c r="C75" s="339" t="s">
        <v>196</v>
      </c>
    </row>
    <row r="76" spans="1:3">
      <c r="A76" s="75">
        <v>76</v>
      </c>
      <c r="B76" s="231" t="s">
        <v>203</v>
      </c>
      <c r="C76" s="339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5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0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6" t="s">
        <v>286</v>
      </c>
      <c r="C153" s="75" t="s">
        <v>271</v>
      </c>
    </row>
    <row r="154" spans="1:3">
      <c r="A154" s="75">
        <v>155</v>
      </c>
      <c r="B154" s="326" t="s">
        <v>287</v>
      </c>
      <c r="C154" s="75"/>
    </row>
    <row r="155" spans="1:3">
      <c r="A155" s="75">
        <v>156</v>
      </c>
      <c r="B155" s="326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1" t="s">
        <v>294</v>
      </c>
      <c r="C160" s="75" t="s">
        <v>291</v>
      </c>
    </row>
    <row r="161" spans="1:3" ht="15.7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2" t="s">
        <v>297</v>
      </c>
      <c r="C163" s="230" t="s">
        <v>627</v>
      </c>
    </row>
    <row r="164" spans="1:3">
      <c r="A164" s="75">
        <v>165</v>
      </c>
      <c r="B164" s="327" t="s">
        <v>298</v>
      </c>
      <c r="C164" s="75"/>
    </row>
    <row r="165" spans="1:3">
      <c r="A165" s="75">
        <v>166</v>
      </c>
      <c r="B165" s="327" t="s">
        <v>299</v>
      </c>
      <c r="C165" s="75" t="s">
        <v>627</v>
      </c>
    </row>
    <row r="166" spans="1:3">
      <c r="A166" s="75">
        <v>167</v>
      </c>
      <c r="B166" s="327" t="s">
        <v>300</v>
      </c>
      <c r="C166" s="75" t="s">
        <v>627</v>
      </c>
    </row>
    <row r="167" spans="1:3">
      <c r="A167" s="75">
        <v>168</v>
      </c>
      <c r="B167" s="327" t="s">
        <v>301</v>
      </c>
      <c r="C167" s="75" t="s">
        <v>627</v>
      </c>
    </row>
    <row r="168" spans="1:3" ht="15.75" thickBot="1">
      <c r="A168" s="82">
        <v>169</v>
      </c>
      <c r="B168" s="328" t="s">
        <v>302</v>
      </c>
      <c r="C168" s="82"/>
    </row>
    <row r="169" spans="1:3">
      <c r="A169" s="226">
        <v>170</v>
      </c>
      <c r="B169" s="329" t="s">
        <v>303</v>
      </c>
      <c r="C169" s="226"/>
    </row>
    <row r="170" spans="1:3">
      <c r="A170" s="75">
        <v>171</v>
      </c>
      <c r="B170" s="327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.75" thickBot="1">
      <c r="A175" s="333">
        <v>176</v>
      </c>
      <c r="B175" s="237" t="s">
        <v>310</v>
      </c>
      <c r="C175" s="82"/>
    </row>
    <row r="176" spans="1:3">
      <c r="A176" s="226">
        <v>177</v>
      </c>
      <c r="B176" s="343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.7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0" t="s">
        <v>330</v>
      </c>
      <c r="C196" s="75" t="s">
        <v>331</v>
      </c>
    </row>
    <row r="197" spans="1:3">
      <c r="A197" s="75">
        <v>198</v>
      </c>
      <c r="B197" s="308" t="s">
        <v>332</v>
      </c>
      <c r="C197" s="75" t="s">
        <v>331</v>
      </c>
    </row>
    <row r="198" spans="1:3">
      <c r="A198" s="75">
        <v>199</v>
      </c>
      <c r="B198" s="308" t="s">
        <v>333</v>
      </c>
      <c r="C198" s="75" t="s">
        <v>331</v>
      </c>
    </row>
    <row r="199" spans="1:3">
      <c r="A199" s="75">
        <v>200</v>
      </c>
      <c r="B199" s="308" t="s">
        <v>334</v>
      </c>
      <c r="C199" s="75" t="s">
        <v>331</v>
      </c>
    </row>
    <row r="200" spans="1:3">
      <c r="A200" s="75">
        <v>201</v>
      </c>
      <c r="B200" s="308" t="s">
        <v>335</v>
      </c>
      <c r="C200" s="75" t="s">
        <v>331</v>
      </c>
    </row>
    <row r="201" spans="1:3">
      <c r="A201" s="75">
        <v>202</v>
      </c>
      <c r="B201" s="308" t="s">
        <v>336</v>
      </c>
      <c r="C201" s="75" t="s">
        <v>331</v>
      </c>
    </row>
    <row r="202" spans="1:3">
      <c r="A202" s="75">
        <v>203</v>
      </c>
      <c r="B202" s="308" t="s">
        <v>337</v>
      </c>
      <c r="C202" s="75" t="s">
        <v>331</v>
      </c>
    </row>
    <row r="203" spans="1:3">
      <c r="A203" s="75">
        <v>204</v>
      </c>
      <c r="B203" s="308" t="s">
        <v>338</v>
      </c>
      <c r="C203" s="75" t="s">
        <v>331</v>
      </c>
    </row>
    <row r="204" spans="1:3">
      <c r="A204" s="75">
        <v>205</v>
      </c>
      <c r="B204" s="308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1" t="s">
        <v>353</v>
      </c>
      <c r="C220" s="332" t="s">
        <v>354</v>
      </c>
    </row>
    <row r="221" spans="1:3">
      <c r="A221" s="75">
        <v>222</v>
      </c>
      <c r="B221" s="331" t="s">
        <v>355</v>
      </c>
      <c r="C221" s="332" t="s">
        <v>354</v>
      </c>
    </row>
    <row r="222" spans="1:3">
      <c r="A222" s="75">
        <v>223</v>
      </c>
      <c r="B222" s="331" t="s">
        <v>356</v>
      </c>
      <c r="C222" s="332" t="s">
        <v>354</v>
      </c>
    </row>
    <row r="223" spans="1:3">
      <c r="A223" s="75">
        <v>224</v>
      </c>
      <c r="B223" s="331" t="s">
        <v>357</v>
      </c>
      <c r="C223" s="332" t="s">
        <v>354</v>
      </c>
    </row>
    <row r="224" spans="1:3">
      <c r="A224" s="75">
        <v>225</v>
      </c>
      <c r="B224" s="331" t="s">
        <v>358</v>
      </c>
      <c r="C224" s="332" t="s">
        <v>354</v>
      </c>
    </row>
    <row r="225" spans="1:3">
      <c r="A225" s="75">
        <v>226</v>
      </c>
      <c r="B225" s="308" t="s">
        <v>359</v>
      </c>
      <c r="C225" s="332"/>
    </row>
    <row r="226" spans="1:3">
      <c r="A226" s="75">
        <v>227</v>
      </c>
      <c r="B226" s="308" t="s">
        <v>360</v>
      </c>
      <c r="C226" s="332"/>
    </row>
    <row r="227" spans="1:3">
      <c r="A227" s="75">
        <v>228</v>
      </c>
      <c r="B227" s="308" t="s">
        <v>361</v>
      </c>
      <c r="C227" s="332"/>
    </row>
    <row r="228" spans="1:3">
      <c r="A228" s="75">
        <v>229</v>
      </c>
      <c r="B228" s="308" t="s">
        <v>362</v>
      </c>
      <c r="C228" s="332"/>
    </row>
    <row r="229" spans="1:3">
      <c r="A229" s="75">
        <v>230</v>
      </c>
      <c r="B229" s="308" t="s">
        <v>363</v>
      </c>
      <c r="C229" s="332"/>
    </row>
    <row r="230" spans="1:3">
      <c r="A230" s="75">
        <v>231</v>
      </c>
      <c r="B230" s="308" t="s">
        <v>364</v>
      </c>
      <c r="C230" s="332"/>
    </row>
    <row r="231" spans="1:3">
      <c r="A231" s="75">
        <v>232</v>
      </c>
      <c r="B231" s="308" t="s">
        <v>365</v>
      </c>
      <c r="C231" s="332"/>
    </row>
    <row r="232" spans="1:3">
      <c r="A232" s="75">
        <v>233</v>
      </c>
      <c r="B232" s="308" t="s">
        <v>366</v>
      </c>
      <c r="C232" s="332"/>
    </row>
    <row r="233" spans="1:3">
      <c r="A233" s="75">
        <v>234</v>
      </c>
      <c r="B233" s="308" t="s">
        <v>367</v>
      </c>
      <c r="C233" s="332"/>
    </row>
    <row r="234" spans="1:3">
      <c r="A234" s="75">
        <v>235</v>
      </c>
      <c r="B234" s="308" t="s">
        <v>368</v>
      </c>
      <c r="C234" s="332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.75" thickBot="1">
      <c r="A240" s="333">
        <v>241</v>
      </c>
      <c r="B240" s="237" t="s">
        <v>374</v>
      </c>
      <c r="C240" s="333"/>
    </row>
    <row r="241" spans="1:3">
      <c r="A241" s="236">
        <v>242</v>
      </c>
      <c r="B241" s="343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.7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4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.7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.7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.7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.7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0"/>
      <c r="E429" s="2"/>
      <c r="F429" s="319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0"/>
      <c r="E430" s="2"/>
      <c r="F430" s="319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0"/>
      <c r="E431" s="2"/>
      <c r="F431" s="319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0"/>
      <c r="E432" s="2"/>
      <c r="F432" s="319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0"/>
      <c r="E433" s="2"/>
      <c r="F433" s="319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0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30">
      <c r="A469" s="75">
        <v>470</v>
      </c>
      <c r="B469" s="334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7"/>
      <c r="E606" s="346"/>
      <c r="F606" s="346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0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91" t="s">
        <v>0</v>
      </c>
      <c r="C1" s="391"/>
      <c r="D1" s="39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3" t="s">
        <v>3</v>
      </c>
      <c r="D2" s="394"/>
      <c r="E2" s="395"/>
      <c r="F2" s="396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379" t="str">
        <f>IF(GROUPS!D4="","",GROUPS!D4)</f>
        <v/>
      </c>
      <c r="D3" s="380"/>
      <c r="E3" s="381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9" t="str">
        <f>IF(GROUPS!D5="","",GROUPS!D5)</f>
        <v/>
      </c>
      <c r="D4" s="380"/>
      <c r="E4" s="381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9" t="str">
        <f>IF(GROUPS!D6="","",GROUPS!D6)</f>
        <v/>
      </c>
      <c r="D5" s="380"/>
      <c r="E5" s="381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3" t="str">
        <f>IF(GROUPS!D7="","",GROUPS!D7)</f>
        <v/>
      </c>
      <c r="D6" s="374"/>
      <c r="E6" s="375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 ht="19.5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25" sqref="F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1" t="s">
        <v>0</v>
      </c>
      <c r="C1" s="391"/>
      <c r="D1" s="39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3" t="s">
        <v>3</v>
      </c>
      <c r="D2" s="394"/>
      <c r="E2" s="395"/>
      <c r="F2" s="396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408" t="str">
        <f>IF(ISERROR(INDEX($C$3:$C$6,MATCH(W2,$T$3:$T$6,0))),"",(INDEX($C$3:$C$6,MATCH(W2,$T$3:$T$6,0))))</f>
        <v/>
      </c>
      <c r="Y2" s="409"/>
      <c r="Z2" s="410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379" t="str">
        <f>IF(GROUPS!D4="","",GROUPS!D4)</f>
        <v/>
      </c>
      <c r="D3" s="380"/>
      <c r="E3" s="381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8" t="str">
        <f t="shared" ref="X3:X5" si="0">IF(ISERROR(INDEX($C$3:$C$6,MATCH(W3,$T$3:$T$6,0))),"",(INDEX($C$3:$C$6,MATCH(W3,$T$3:$T$6,0))))</f>
        <v/>
      </c>
      <c r="Y3" s="409"/>
      <c r="Z3" s="41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9" t="str">
        <f>IF(GROUPS!D5="","",GROUPS!D5)</f>
        <v/>
      </c>
      <c r="D4" s="380"/>
      <c r="E4" s="381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5" t="str">
        <f t="shared" si="0"/>
        <v/>
      </c>
      <c r="Y4" s="406"/>
      <c r="Z4" s="40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9" t="str">
        <f>IF(GROUPS!D6="","",GROUPS!D6)</f>
        <v/>
      </c>
      <c r="D5" s="380"/>
      <c r="E5" s="381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5" t="str">
        <f t="shared" si="0"/>
        <v/>
      </c>
      <c r="Y5" s="406"/>
      <c r="Z5" s="40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3" t="str">
        <f>IF(GROUPS!D7="","",GROUPS!D7)</f>
        <v/>
      </c>
      <c r="D6" s="374"/>
      <c r="E6" s="375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1" t="s">
        <v>0</v>
      </c>
      <c r="C1" s="391"/>
      <c r="D1" s="39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3" t="s">
        <v>3</v>
      </c>
      <c r="D2" s="394"/>
      <c r="E2" s="395"/>
      <c r="F2" s="396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379" t="str">
        <f>IF(GROUPS!F4="","",GROUPS!F4)</f>
        <v/>
      </c>
      <c r="D3" s="380"/>
      <c r="E3" s="381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9" t="str">
        <f>IF(GROUPS!F5="","",GROUPS!F5)</f>
        <v/>
      </c>
      <c r="D4" s="380"/>
      <c r="E4" s="381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9" t="str">
        <f>IF(GROUPS!F6="","",GROUPS!F6)</f>
        <v/>
      </c>
      <c r="D5" s="380"/>
      <c r="E5" s="381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3" t="str">
        <f>IF(GROUPS!F7="","",GROUPS!F7)</f>
        <v/>
      </c>
      <c r="D6" s="374"/>
      <c r="E6" s="375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1" t="s">
        <v>0</v>
      </c>
      <c r="C1" s="391"/>
      <c r="D1" s="39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3" t="s">
        <v>3</v>
      </c>
      <c r="D2" s="394"/>
      <c r="E2" s="395"/>
      <c r="F2" s="396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379" t="str">
        <f>IF(GROUPS!H4="","",GROUPS!H4)</f>
        <v/>
      </c>
      <c r="D3" s="380"/>
      <c r="E3" s="381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9" t="str">
        <f>IF(GROUPS!H5="","",GROUPS!H5)</f>
        <v/>
      </c>
      <c r="D4" s="380"/>
      <c r="E4" s="381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9" t="str">
        <f>IF(GROUPS!H6="","",GROUPS!H6)</f>
        <v/>
      </c>
      <c r="D5" s="380"/>
      <c r="E5" s="381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3" t="str">
        <f>IF(GROUPS!H7="","",GROUPS!H7)</f>
        <v/>
      </c>
      <c r="D6" s="374"/>
      <c r="E6" s="375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200">
        <v>1</v>
      </c>
      <c r="C3" s="411" t="str">
        <f>IF(GROUPS!J4="","",GROUPS!J4)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IF(GROUPS!J5="","",GROUPS!J5)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IF(GROUPS!J6="","",GROUPS!J6)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6" t="str">
        <f>IF(GROUPS!J7="","",GROUPS!J7)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200">
        <v>1</v>
      </c>
      <c r="C3" s="411" t="str">
        <f>IF(GROUPS!D9="","",GROUPS!D9)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IF(GROUPS!D10="","",GROUPS!D10)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IF(GROUPS!D11="","",GROUPS!D11)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6" t="str">
        <f>IF(GROUPS!D12="","",GROUPS!D12)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1" t="s">
        <v>0</v>
      </c>
      <c r="C1" s="391"/>
      <c r="D1" s="39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3" t="s">
        <v>3</v>
      </c>
      <c r="D2" s="394"/>
      <c r="E2" s="395"/>
      <c r="F2" s="396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379" t="str">
        <f>IF(GROUPS!F9="","",GROUPS!F9)</f>
        <v/>
      </c>
      <c r="D3" s="380"/>
      <c r="E3" s="381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9" t="str">
        <f>IF(GROUPS!F10="","",GROUPS!F10)</f>
        <v/>
      </c>
      <c r="D4" s="380"/>
      <c r="E4" s="381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9" t="str">
        <f>IF(GROUPS!F11="","",GROUPS!F11)</f>
        <v/>
      </c>
      <c r="D5" s="380"/>
      <c r="E5" s="381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3" t="str">
        <f>IF(GROUPS!F12="","",GROUPS!F12)</f>
        <v/>
      </c>
      <c r="D6" s="374"/>
      <c r="E6" s="375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1" t="s">
        <v>0</v>
      </c>
      <c r="C1" s="391"/>
      <c r="D1" s="39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3" t="s">
        <v>3</v>
      </c>
      <c r="D2" s="394"/>
      <c r="E2" s="395"/>
      <c r="F2" s="396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379" t="str">
        <f>IF(GROUPS!H9="","",GROUPS!H9)</f>
        <v/>
      </c>
      <c r="D3" s="380"/>
      <c r="E3" s="381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9" t="str">
        <f>IF(GROUPS!H10="","",GROUPS!H10)</f>
        <v/>
      </c>
      <c r="D4" s="380"/>
      <c r="E4" s="381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9" t="str">
        <f>IF(GROUPS!H11="","",GROUPS!H11)</f>
        <v/>
      </c>
      <c r="D5" s="380"/>
      <c r="E5" s="381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3" t="str">
        <f>IF(GROUPS!H12="","",GROUPS!H12)</f>
        <v/>
      </c>
      <c r="D6" s="374"/>
      <c r="E6" s="375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200">
        <v>1</v>
      </c>
      <c r="C3" s="411" t="str">
        <f>IF(GROUPS!J9="","",GROUPS!J9)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IF(GROUPS!J10="","",GROUPS!J10)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IF(GROUPS!J11="","",GROUPS!J11)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6" t="str">
        <f>IF(GROUPS!J12="","",GROUPS!J12)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200">
        <v>1</v>
      </c>
      <c r="C3" s="411" t="str">
        <f>IF(GROUPS!D14="","",GROUPS!D14)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IF(GROUPS!D15="","",GROUPS!D15)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IF(GROUPS!D16="","",GROUPS!D16)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6" t="str">
        <f>IF(GROUPS!D17="","",GROUPS!D17)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0" t="s">
        <v>3</v>
      </c>
      <c r="D2" s="414"/>
      <c r="E2" s="415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419" t="str">
        <f>IF(GROUPS!F14="","",GROUPS!F14)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IF(GROUPS!F15="","",GROUPS!F15)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IF(GROUPS!F16="","",GROUPS!F16)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200">
        <v>1</v>
      </c>
      <c r="C3" s="411" t="str">
        <f>IF(GROUPS!H14="","",GROUPS!H14)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IF(GROUPS!H15="","",GROUPS!H15)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IF(GROUPS!H16="","",GROUPS!H16)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6" t="str">
        <f>IF(GROUPS!H17="","",GROUPS!H17)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200">
        <v>1</v>
      </c>
      <c r="C3" s="411" t="str">
        <f>IF(GROUPS!J14="","",GROUPS!J14)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IF(GROUPS!J15="","",GROUPS!J15)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IF(GROUPS!J16="","",GROUPS!J16)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6" t="str">
        <f>IF(GROUPS!J17="","",GROUPS!J17)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0" t="s">
        <v>3</v>
      </c>
      <c r="D2" s="414"/>
      <c r="E2" s="415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419" t="str">
        <f>IF(GROUPS!D19="","",GROUPS!D19)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IF(GROUPS!D20="","",GROUPS!D20)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IF(GROUPS!D21="","",GROUPS!D21)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1" t="s">
        <v>3</v>
      </c>
      <c r="D2" s="421"/>
      <c r="E2" s="422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423" t="str">
        <f>IF(GROUPS!F19="","",GROUPS!F19)</f>
        <v/>
      </c>
      <c r="D3" s="424"/>
      <c r="E3" s="42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IF(GROUPS!F20="","",GROUPS!F20)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IF(GROUPS!F21="","",GROUPS!F21)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1" t="s">
        <v>3</v>
      </c>
      <c r="D2" s="421"/>
      <c r="E2" s="422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423" t="str">
        <f>IF(GROUPS!H19="","",GROUPS!H19)</f>
        <v/>
      </c>
      <c r="D3" s="424"/>
      <c r="E3" s="42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IF(GROUPS!H20="","",GROUPS!H20)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IF(GROUPS!H21="","",GROUPS!H21)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2" t="s">
        <v>1</v>
      </c>
      <c r="R1" s="392"/>
      <c r="S1" s="392"/>
      <c r="T1" s="392"/>
      <c r="U1" s="39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1" t="s">
        <v>3</v>
      </c>
      <c r="D2" s="421"/>
      <c r="E2" s="422"/>
      <c r="F2" s="399">
        <v>1</v>
      </c>
      <c r="G2" s="397"/>
      <c r="H2" s="398">
        <v>2</v>
      </c>
      <c r="I2" s="397"/>
      <c r="J2" s="398">
        <v>3</v>
      </c>
      <c r="K2" s="397"/>
      <c r="L2" s="398">
        <v>4</v>
      </c>
      <c r="M2" s="399"/>
      <c r="N2" s="400" t="s">
        <v>4</v>
      </c>
      <c r="O2" s="401"/>
      <c r="P2" s="402" t="s">
        <v>84</v>
      </c>
      <c r="Q2" s="403"/>
      <c r="R2" s="404" t="s">
        <v>5</v>
      </c>
      <c r="S2" s="404"/>
      <c r="T2" s="100" t="s">
        <v>6</v>
      </c>
      <c r="W2" s="7">
        <v>1</v>
      </c>
      <c r="X2" s="386" t="str">
        <f>IF(ISERROR(INDEX($C$3:$C$6,MATCH(W2,$T$3:$T$6,0))),"",(INDEX($C$3:$C$6,MATCH(W2,$T$3:$T$6,0))))</f>
        <v/>
      </c>
      <c r="Y2" s="387"/>
      <c r="Z2" s="388"/>
      <c r="AB2" s="389" t="s">
        <v>85</v>
      </c>
      <c r="AC2" s="389"/>
      <c r="AD2" s="389"/>
      <c r="AE2" s="389"/>
      <c r="AG2" s="6" t="s">
        <v>86</v>
      </c>
      <c r="AK2" s="390" t="s">
        <v>87</v>
      </c>
      <c r="AL2" s="390"/>
      <c r="AP2" s="6" t="s">
        <v>88</v>
      </c>
    </row>
    <row r="3" spans="2:47" ht="24" customHeight="1">
      <c r="B3" s="101">
        <v>1</v>
      </c>
      <c r="C3" s="423" t="str">
        <f>IF(GROUPS!J19="","",GROUPS!J19)</f>
        <v/>
      </c>
      <c r="D3" s="424"/>
      <c r="E3" s="42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6" t="str">
        <f t="shared" ref="X3:X5" si="0">IF(ISERROR(INDEX($C$3:$C$6,MATCH(W3,$T$3:$T$6,0))),"",(INDEX($C$3:$C$6,MATCH(W3,$T$3:$T$6,0))))</f>
        <v/>
      </c>
      <c r="Y3" s="387"/>
      <c r="Z3" s="38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7">
        <f>SUM(AH3:AJ3)-SUM(AM3:AO3)</f>
        <v>0</v>
      </c>
      <c r="AL3" s="37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IF(GROUPS!J20="","",GROUPS!J20)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3" t="str">
        <f t="shared" si="0"/>
        <v/>
      </c>
      <c r="Y4" s="384"/>
      <c r="Z4" s="38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7">
        <f t="shared" ref="AK4:AK6" si="2">SUM(AH4:AJ4)-SUM(AM4:AO4)</f>
        <v>0</v>
      </c>
      <c r="AL4" s="37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IF(GROUPS!J21="","",GROUPS!J21)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3" t="str">
        <f t="shared" si="0"/>
        <v/>
      </c>
      <c r="Y5" s="384"/>
      <c r="Z5" s="38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7">
        <f t="shared" si="2"/>
        <v>0</v>
      </c>
      <c r="AL5" s="37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6"/>
      <c r="E6" s="41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6" t="str">
        <f>IF(ISERROR(IF(AND(U10="",U14="",U17=""),"",SUM(AB6:AD6)+(N6-O6)/1000)+(AK6/10000)+(AG6/100000)),"",IF(AND(U10="",U14="",U17=""),"",SUM(AB6:AD6)+(N6-O6)/1000)+(AK6/10000)+(AG6/100000))</f>
        <v/>
      </c>
      <c r="S6" s="376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7">
        <f t="shared" si="2"/>
        <v>0</v>
      </c>
      <c r="AL6" s="37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3" t="s">
        <v>7</v>
      </c>
      <c r="C8" s="368"/>
      <c r="D8" s="368"/>
      <c r="E8" s="364"/>
      <c r="F8" s="369" t="s">
        <v>8</v>
      </c>
      <c r="G8" s="370"/>
      <c r="H8" s="366" t="s">
        <v>9</v>
      </c>
      <c r="I8" s="370"/>
      <c r="J8" s="366" t="s">
        <v>10</v>
      </c>
      <c r="K8" s="370"/>
      <c r="L8" s="366" t="s">
        <v>11</v>
      </c>
      <c r="M8" s="370"/>
      <c r="N8" s="366" t="s">
        <v>12</v>
      </c>
      <c r="O8" s="370"/>
      <c r="P8" s="366" t="s">
        <v>13</v>
      </c>
      <c r="Q8" s="370"/>
      <c r="R8" s="366" t="s">
        <v>14</v>
      </c>
      <c r="S8" s="367"/>
      <c r="T8" s="363" t="s">
        <v>15</v>
      </c>
      <c r="U8" s="364"/>
      <c r="AB8" s="371">
        <v>1</v>
      </c>
      <c r="AC8" s="372"/>
      <c r="AD8" s="371">
        <v>2</v>
      </c>
      <c r="AE8" s="372"/>
      <c r="AF8" s="371">
        <v>3</v>
      </c>
      <c r="AG8" s="372"/>
      <c r="AH8" s="371">
        <v>4</v>
      </c>
      <c r="AI8" s="372"/>
      <c r="AJ8" s="371">
        <v>5</v>
      </c>
      <c r="AK8" s="372"/>
      <c r="AL8" s="371">
        <v>6</v>
      </c>
      <c r="AM8" s="372"/>
      <c r="AN8" s="371">
        <v>7</v>
      </c>
      <c r="AO8" s="37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3" t="s">
        <v>16</v>
      </c>
      <c r="C12" s="368"/>
      <c r="D12" s="368"/>
      <c r="E12" s="364"/>
      <c r="F12" s="369" t="s">
        <v>8</v>
      </c>
      <c r="G12" s="370"/>
      <c r="H12" s="366" t="s">
        <v>9</v>
      </c>
      <c r="I12" s="370"/>
      <c r="J12" s="366" t="s">
        <v>10</v>
      </c>
      <c r="K12" s="370"/>
      <c r="L12" s="366" t="s">
        <v>11</v>
      </c>
      <c r="M12" s="370"/>
      <c r="N12" s="366" t="s">
        <v>12</v>
      </c>
      <c r="O12" s="370"/>
      <c r="P12" s="366" t="s">
        <v>13</v>
      </c>
      <c r="Q12" s="370"/>
      <c r="R12" s="366" t="s">
        <v>14</v>
      </c>
      <c r="S12" s="367"/>
      <c r="T12" s="363" t="s">
        <v>15</v>
      </c>
      <c r="U12" s="364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3" t="s">
        <v>17</v>
      </c>
      <c r="C16" s="368"/>
      <c r="D16" s="368"/>
      <c r="E16" s="364"/>
      <c r="F16" s="369" t="s">
        <v>8</v>
      </c>
      <c r="G16" s="370"/>
      <c r="H16" s="366" t="s">
        <v>9</v>
      </c>
      <c r="I16" s="370"/>
      <c r="J16" s="366" t="s">
        <v>10</v>
      </c>
      <c r="K16" s="370"/>
      <c r="L16" s="366" t="s">
        <v>11</v>
      </c>
      <c r="M16" s="370"/>
      <c r="N16" s="366" t="s">
        <v>12</v>
      </c>
      <c r="O16" s="370"/>
      <c r="P16" s="366" t="s">
        <v>13</v>
      </c>
      <c r="Q16" s="370"/>
      <c r="R16" s="366" t="s">
        <v>14</v>
      </c>
      <c r="S16" s="367"/>
      <c r="T16" s="363" t="s">
        <v>15</v>
      </c>
      <c r="U16" s="364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G38" sqref="G38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36" t="s">
        <v>61</v>
      </c>
      <c r="D1" s="437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/>
      </c>
    </row>
    <row r="4" spans="2:42" ht="16.5" thickBot="1">
      <c r="B4" s="214" t="s">
        <v>55</v>
      </c>
      <c r="C4" s="215">
        <v>2</v>
      </c>
      <c r="D4" s="208" t="str">
        <f>IF(' I'!$X$3="","",' I'!$X$3)</f>
        <v/>
      </c>
    </row>
    <row r="5" spans="2:42" ht="15.75">
      <c r="B5" s="218" t="s">
        <v>27</v>
      </c>
      <c r="C5" s="210">
        <v>3</v>
      </c>
      <c r="D5" s="211" t="str">
        <f>IF(' II'!$X$2="","",' II'!$X$2)</f>
        <v/>
      </c>
    </row>
    <row r="6" spans="2:42" ht="16.5" thickBot="1">
      <c r="B6" s="219" t="s">
        <v>54</v>
      </c>
      <c r="C6" s="216">
        <v>4</v>
      </c>
      <c r="D6" s="217" t="str">
        <f>IF(' II'!$X$3="","",' II'!$X$3)</f>
        <v/>
      </c>
    </row>
    <row r="7" spans="2:42" ht="15.75">
      <c r="B7" s="212" t="s">
        <v>29</v>
      </c>
      <c r="C7" s="213">
        <v>5</v>
      </c>
      <c r="D7" s="207" t="str">
        <f>IF(' III'!$X$2="","",' III'!$X$2)</f>
        <v/>
      </c>
      <c r="E7">
        <v>1</v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4"/>
      <c r="P12" s="76"/>
      <c r="AN12" s="45"/>
    </row>
    <row r="13" spans="2:42" ht="15.75">
      <c r="B13" s="35"/>
      <c r="C13" s="35"/>
      <c r="D13" s="314"/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4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38" t="str">
        <f>IF(AJ25="","",IF(AJ25&gt;AJ26,AB25,AB26))</f>
        <v/>
      </c>
    </row>
    <row r="16" spans="2:42" ht="15.75">
      <c r="C16" s="35"/>
      <c r="D16" s="2"/>
      <c r="P16" s="76"/>
      <c r="Y16" s="80"/>
      <c r="AM16" s="438" t="str">
        <f>IF(AJ25="","",IF(AJ25&lt;AJ26,AB25,AB26))</f>
        <v/>
      </c>
      <c r="AN16" s="438"/>
      <c r="AO16" s="439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38"/>
      <c r="AN17" s="438"/>
      <c r="AO17" s="439"/>
    </row>
    <row r="18" spans="3:42" ht="15.75">
      <c r="C18" s="35"/>
      <c r="D18" s="2"/>
      <c r="P18" s="76"/>
      <c r="Y18" s="80"/>
      <c r="AJ18" s="8"/>
      <c r="AM18" s="438"/>
      <c r="AO18" s="439"/>
    </row>
    <row r="19" spans="3:42" ht="16.5" thickBot="1">
      <c r="C19" s="35"/>
      <c r="D19" s="2"/>
      <c r="E19">
        <v>2</v>
      </c>
      <c r="F19" s="254"/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40" t="str">
        <f>IF(AJ25=AJ26,"",IF(OR(AJ34&gt;AJ35,AJ34&lt;AJ35),"",AB35))</f>
        <v/>
      </c>
    </row>
    <row r="20" spans="3:42" ht="16.5" thickBot="1">
      <c r="C20" s="35"/>
      <c r="D20" s="2" t="s">
        <v>851</v>
      </c>
      <c r="E20">
        <v>3</v>
      </c>
      <c r="F20" s="254">
        <v>4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41" t="s">
        <v>58</v>
      </c>
      <c r="AO20" s="440"/>
    </row>
    <row r="21" spans="3:42" ht="16.5" thickBot="1">
      <c r="C21" s="35"/>
      <c r="D21" s="2"/>
      <c r="Y21" s="80"/>
      <c r="AM21" s="444" t="s">
        <v>59</v>
      </c>
      <c r="AN21" s="442"/>
      <c r="AO21" s="440"/>
    </row>
    <row r="22" spans="3:42" ht="15.75">
      <c r="C22" s="35"/>
      <c r="D22" s="2"/>
      <c r="Y22" s="80"/>
      <c r="AM22" s="445"/>
      <c r="AN22" s="442"/>
      <c r="AO22" s="447" t="s">
        <v>60</v>
      </c>
    </row>
    <row r="23" spans="3:42" ht="16.5" thickBot="1">
      <c r="C23" s="35"/>
      <c r="D23" s="2"/>
      <c r="Y23" s="80"/>
      <c r="AM23" s="446"/>
      <c r="AN23" s="443"/>
      <c r="AO23" s="448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27" t="s">
        <v>81</v>
      </c>
      <c r="AM27" s="428"/>
      <c r="AN27" s="428"/>
      <c r="AO27" s="428"/>
      <c r="AP27" s="429"/>
    </row>
    <row r="28" spans="3:42" ht="15.75">
      <c r="C28" s="35"/>
      <c r="D28" s="2"/>
      <c r="Y28" s="80"/>
      <c r="AA28" s="38"/>
      <c r="AL28" s="306">
        <v>1</v>
      </c>
      <c r="AM28" s="307" t="s">
        <v>82</v>
      </c>
      <c r="AN28" s="430" t="str">
        <f>IF(AJ25="","",IF(AJ25&gt;AJ26,AB25,AB26))</f>
        <v/>
      </c>
      <c r="AO28" s="430"/>
      <c r="AP28" s="430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31" t="str">
        <f>IF(AJ25="","",IF(AJ25&lt;AJ26,AB25,AB26))</f>
        <v/>
      </c>
      <c r="AO29" s="431"/>
      <c r="AP29" s="431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2" t="str">
        <f>IF(AJ25=AJ26,"",IF(AJ34=AJ35,AB34,IF(AJ34&gt;AJ35,AB34,AB35)))</f>
        <v/>
      </c>
      <c r="AO30" s="432"/>
      <c r="AP30" s="432"/>
    </row>
    <row r="31" spans="3:42" ht="15.75">
      <c r="C31" s="35"/>
      <c r="D31" s="2" t="s">
        <v>851</v>
      </c>
      <c r="E31">
        <v>4</v>
      </c>
      <c r="F31" s="254">
        <v>3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2" t="str">
        <f>IF(AJ25=AJ26,"",IF(AJ34=AJ35,AB35,IF(AJ34&lt;AJ35,AB34,AB35)))</f>
        <v/>
      </c>
      <c r="AO31" s="432"/>
      <c r="AP31" s="432"/>
    </row>
    <row r="32" spans="3:42" ht="15.75">
      <c r="C32" s="35"/>
      <c r="D32" s="2"/>
      <c r="E32">
        <v>5</v>
      </c>
      <c r="F32" s="254"/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3" t="str">
        <f>IF(O7="","",IF(O7&lt;O8,G7,G8))</f>
        <v/>
      </c>
      <c r="AO32" s="433"/>
      <c r="AP32" s="433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33" t="str">
        <f>IF(O19="","",IF(O19&lt;O20,G19,G20))</f>
        <v/>
      </c>
      <c r="AO33" s="433"/>
      <c r="AP33" s="433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3" t="str">
        <f>IF(O31="","",IF(O31&lt;O32,G31,G32))</f>
        <v/>
      </c>
      <c r="AO34" s="433"/>
      <c r="AP34" s="433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4" t="str">
        <f>IF(O43="","",IF(O43&lt;O44,G43,G44))</f>
        <v/>
      </c>
      <c r="AO35" s="434"/>
      <c r="AP35" s="434"/>
    </row>
    <row r="36" spans="3:42">
      <c r="P36" s="76"/>
      <c r="Y36" s="81"/>
      <c r="AL36" s="164"/>
      <c r="AM36" s="165"/>
      <c r="AN36" s="435"/>
      <c r="AO36" s="435"/>
      <c r="AP36" s="435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6"/>
      <c r="AO37" s="426"/>
      <c r="AP37" s="426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6"/>
      <c r="AO38" s="426"/>
      <c r="AP38" s="426"/>
    </row>
    <row r="39" spans="3:42">
      <c r="P39" s="76"/>
      <c r="AL39" s="163"/>
      <c r="AM39" s="4"/>
      <c r="AN39" s="426"/>
      <c r="AO39" s="426"/>
      <c r="AP39" s="426"/>
    </row>
    <row r="40" spans="3:42">
      <c r="P40" s="76"/>
      <c r="AL40" s="163"/>
      <c r="AM40" s="4"/>
      <c r="AN40" s="426"/>
      <c r="AO40" s="426"/>
      <c r="AP40" s="426"/>
    </row>
    <row r="41" spans="3:42">
      <c r="O41" s="8"/>
      <c r="P41" s="76"/>
      <c r="AL41" s="163"/>
      <c r="AM41" s="4"/>
      <c r="AN41" s="426"/>
      <c r="AO41" s="426"/>
      <c r="AP41" s="426"/>
    </row>
    <row r="42" spans="3:42">
      <c r="O42" s="8"/>
      <c r="P42" s="76"/>
      <c r="AL42" s="163"/>
      <c r="AM42" s="4"/>
      <c r="AN42" s="426"/>
      <c r="AO42" s="426"/>
      <c r="AP42" s="426"/>
    </row>
    <row r="43" spans="3:42">
      <c r="O43" s="255"/>
      <c r="AL43" s="163"/>
      <c r="AM43" s="4"/>
      <c r="AN43" s="426"/>
      <c r="AO43" s="426"/>
      <c r="AP43" s="426"/>
    </row>
    <row r="44" spans="3:42">
      <c r="E44">
        <v>6</v>
      </c>
      <c r="F44" s="254">
        <v>2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6"/>
      <c r="AO50" s="426"/>
      <c r="AP50" s="426"/>
    </row>
    <row r="51" spans="36:42">
      <c r="AM51" s="4"/>
      <c r="AN51" s="426"/>
      <c r="AO51" s="426"/>
      <c r="AP51" s="426"/>
    </row>
    <row r="52" spans="36:42">
      <c r="AM52" s="4"/>
      <c r="AN52" s="426"/>
      <c r="AO52" s="426"/>
      <c r="AP52" s="426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tabSelected="1" topLeftCell="R3" workbookViewId="0">
      <selection activeCell="D6" sqref="D6"/>
    </sheetView>
  </sheetViews>
  <sheetFormatPr defaultRowHeight="15"/>
  <cols>
    <col min="2" max="2" width="13" customWidth="1"/>
    <col min="4" max="4" width="31.42578125" customWidth="1"/>
    <col min="5" max="6" width="3.7109375" customWidth="1"/>
    <col min="7" max="7" width="8.85546875" style="223"/>
    <col min="8" max="8" width="31.42578125" style="2" customWidth="1"/>
    <col min="9" max="16" width="3" style="2" customWidth="1"/>
    <col min="17" max="17" width="8.85546875" style="2"/>
    <col min="18" max="18" width="31.42578125" style="2" customWidth="1"/>
    <col min="19" max="26" width="3.140625" style="2" customWidth="1"/>
    <col min="27" max="27" width="4.5703125" style="2" customWidth="1"/>
    <col min="28" max="28" width="4.5703125" customWidth="1"/>
    <col min="29" max="29" width="31.42578125" style="2" customWidth="1"/>
    <col min="30" max="37" width="3" style="2" customWidth="1"/>
    <col min="40" max="42" width="31.42578125" customWidth="1"/>
  </cols>
  <sheetData>
    <row r="1" spans="2:48">
      <c r="C1" s="449" t="s">
        <v>61</v>
      </c>
      <c r="D1" s="437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.75" thickBot="1">
      <c r="B2" s="238" t="s">
        <v>125</v>
      </c>
      <c r="C2" s="238" t="s">
        <v>78</v>
      </c>
    </row>
    <row r="3" spans="2:48" ht="15.75">
      <c r="B3" s="47" t="s">
        <v>25</v>
      </c>
      <c r="C3" s="47">
        <v>1</v>
      </c>
      <c r="D3" s="351" t="s">
        <v>854</v>
      </c>
    </row>
    <row r="4" spans="2:48" ht="15.75">
      <c r="B4" s="48" t="s">
        <v>55</v>
      </c>
      <c r="C4" s="48">
        <v>2</v>
      </c>
      <c r="D4" s="352" t="s">
        <v>859</v>
      </c>
    </row>
    <row r="5" spans="2:48" ht="15.75">
      <c r="B5" s="48" t="s">
        <v>27</v>
      </c>
      <c r="C5" s="48">
        <v>3</v>
      </c>
      <c r="D5" s="352" t="s">
        <v>861</v>
      </c>
    </row>
    <row r="6" spans="2:48" ht="15.75">
      <c r="B6" s="48" t="s">
        <v>54</v>
      </c>
      <c r="C6" s="48">
        <v>4</v>
      </c>
      <c r="D6" s="352" t="s">
        <v>855</v>
      </c>
    </row>
    <row r="7" spans="2:48" ht="15.75">
      <c r="B7" s="48" t="s">
        <v>29</v>
      </c>
      <c r="C7" s="48">
        <v>5</v>
      </c>
      <c r="D7" s="352" t="s">
        <v>858</v>
      </c>
      <c r="F7">
        <v>1</v>
      </c>
      <c r="G7" s="313">
        <v>1</v>
      </c>
      <c r="H7" s="151" t="str">
        <f>IF(G7="","",VLOOKUP(G7,$C$3:$D$10,2,FALSE))</f>
        <v>М. Ристески - Т. Маркоски</v>
      </c>
      <c r="I7" s="75">
        <v>11</v>
      </c>
      <c r="J7" s="75"/>
      <c r="K7" s="75"/>
      <c r="L7" s="75"/>
      <c r="M7" s="75"/>
      <c r="N7" s="75"/>
      <c r="O7" s="75"/>
      <c r="P7" s="17">
        <f>IF(I7="","",SUMPRODUCT(--(I7:O7&gt;I8:O8)))</f>
        <v>1</v>
      </c>
    </row>
    <row r="8" spans="2:48" ht="15.75">
      <c r="B8" s="48" t="s">
        <v>53</v>
      </c>
      <c r="C8" s="48">
        <v>6</v>
      </c>
      <c r="D8" s="352" t="s">
        <v>857</v>
      </c>
      <c r="F8">
        <v>2</v>
      </c>
      <c r="G8" s="313" t="s">
        <v>844</v>
      </c>
      <c r="H8" s="151" t="e">
        <f>IF(G8="","",VLOOKUP(G8,$C$3:$D$10,2,FALSE))</f>
        <v>#N/A</v>
      </c>
      <c r="I8" s="75">
        <v>0</v>
      </c>
      <c r="J8" s="75"/>
      <c r="K8" s="75"/>
      <c r="L8" s="75"/>
      <c r="M8" s="75"/>
      <c r="N8" s="75"/>
      <c r="O8" s="75"/>
      <c r="P8" s="17">
        <f>IF(I7="","",SUMPRODUCT(--(I7:O7&lt;I8:O8)))</f>
        <v>0</v>
      </c>
    </row>
    <row r="9" spans="2:48" ht="15.75">
      <c r="B9" s="48" t="s">
        <v>30</v>
      </c>
      <c r="C9" s="48">
        <v>7</v>
      </c>
      <c r="D9" s="352" t="s">
        <v>860</v>
      </c>
      <c r="P9" s="8"/>
      <c r="Q9" s="76"/>
    </row>
    <row r="10" spans="2:48" ht="16.5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75">
      <c r="B11" s="35"/>
      <c r="C11" s="35"/>
      <c r="D11" s="2"/>
      <c r="Q11" s="76"/>
    </row>
    <row r="12" spans="2:48" ht="15.75">
      <c r="B12" s="35"/>
      <c r="C12" s="35"/>
      <c r="D12" s="2"/>
      <c r="Q12" s="76"/>
      <c r="AO12" s="45"/>
    </row>
    <row r="13" spans="2:48" ht="15.75">
      <c r="B13" s="35"/>
      <c r="C13" s="35"/>
      <c r="D13" s="2"/>
      <c r="Q13" s="76"/>
      <c r="R13" s="95" t="str">
        <f>IF(P7="","",IF(P7&gt;P8,H7,H8))</f>
        <v>М. Ристески - Т. Маркоски</v>
      </c>
      <c r="S13" s="75">
        <v>11</v>
      </c>
      <c r="T13" s="75">
        <v>11</v>
      </c>
      <c r="U13" s="75">
        <v>11</v>
      </c>
      <c r="V13" s="75"/>
      <c r="W13" s="75"/>
      <c r="X13" s="75"/>
      <c r="Y13" s="75"/>
      <c r="Z13" s="17">
        <f>IF(S13="","",SUMPRODUCT(--(S13:Y13&gt;S14:Y14)))</f>
        <v>3</v>
      </c>
      <c r="AA13" s="11"/>
    </row>
    <row r="14" spans="2:48" ht="15.75">
      <c r="B14" s="35"/>
      <c r="C14" s="35">
        <v>1</v>
      </c>
      <c r="D14" s="314" t="s">
        <v>594</v>
      </c>
      <c r="Q14" s="82"/>
      <c r="R14" s="95" t="str">
        <f>IF(P19="","",IF(P19&gt;P20,H19,H20))</f>
        <v>Д. Мемиќ - Д. Мемиќ</v>
      </c>
      <c r="S14" s="75">
        <v>5</v>
      </c>
      <c r="T14" s="75">
        <v>6</v>
      </c>
      <c r="U14" s="75">
        <v>6</v>
      </c>
      <c r="V14" s="75"/>
      <c r="W14" s="75"/>
      <c r="X14" s="75"/>
      <c r="Y14" s="75"/>
      <c r="Z14" s="17">
        <f>IF(S13="","",SUMPRODUCT(--(S13:Y13&lt;S14:Y14)))</f>
        <v>0</v>
      </c>
      <c r="AA14" s="11"/>
    </row>
    <row r="15" spans="2:48" ht="15.75">
      <c r="B15" s="35"/>
      <c r="C15" s="35">
        <v>3</v>
      </c>
      <c r="D15" s="314" t="s">
        <v>595</v>
      </c>
      <c r="Q15" s="76"/>
      <c r="Z15" s="79"/>
      <c r="AO15" s="438" t="str">
        <f>IF(AK25="","",IF(AK25&gt;AK26,AC25,AC26))</f>
        <v>М. Ристески - Т. Маркоски</v>
      </c>
    </row>
    <row r="16" spans="2:48" ht="15.75">
      <c r="B16" s="35"/>
      <c r="C16" s="35">
        <v>5</v>
      </c>
      <c r="D16" s="314" t="s">
        <v>596</v>
      </c>
      <c r="Q16" s="76"/>
      <c r="Z16" s="80"/>
      <c r="AN16" s="438" t="str">
        <f>IF(AK25="","",IF(AK25&lt;AK26,AC25,AC26))</f>
        <v>К. Митев - А. Бејковски</v>
      </c>
      <c r="AO16" s="438"/>
      <c r="AP16" s="439" t="str">
        <f>IF(AK25=AK26,"",IF(AK34=AK35,AC34,IF(AK34&gt;AK35,AC34,AC35)))</f>
        <v>Д. Мемиќ - Д. Мемиќ</v>
      </c>
    </row>
    <row r="17" spans="2:43" ht="15.75">
      <c r="B17" s="35"/>
      <c r="C17" s="35">
        <v>7</v>
      </c>
      <c r="D17" s="314" t="s">
        <v>597</v>
      </c>
      <c r="Q17" s="76"/>
      <c r="Z17" s="80"/>
      <c r="AK17" s="8"/>
      <c r="AN17" s="438"/>
      <c r="AO17" s="438"/>
      <c r="AP17" s="439"/>
    </row>
    <row r="18" spans="2:43" ht="15.75">
      <c r="B18" s="35"/>
      <c r="C18" s="35"/>
      <c r="D18" s="2"/>
      <c r="Q18" s="76"/>
      <c r="Z18" s="80"/>
      <c r="AK18" s="8"/>
      <c r="AN18" s="438"/>
      <c r="AP18" s="439"/>
    </row>
    <row r="19" spans="2:43" ht="16.5" thickBot="1">
      <c r="C19" s="35"/>
      <c r="D19" s="2"/>
      <c r="F19">
        <v>3</v>
      </c>
      <c r="G19" s="313">
        <v>7</v>
      </c>
      <c r="H19" s="151" t="str">
        <f>IF(G19="","",VLOOKUP(G19,$C$3:$D$10,2,FALSE))</f>
        <v>М. Велков - М. Цикарски</v>
      </c>
      <c r="I19" s="75">
        <v>7</v>
      </c>
      <c r="J19" s="75">
        <v>5</v>
      </c>
      <c r="K19" s="75">
        <v>3</v>
      </c>
      <c r="L19" s="75"/>
      <c r="M19" s="75"/>
      <c r="N19" s="75"/>
      <c r="O19" s="75"/>
      <c r="P19" s="17">
        <f>IF(I19="","",SUMPRODUCT(--(I19:O19&gt;I20:O20)))</f>
        <v>0</v>
      </c>
      <c r="Z19" s="80"/>
      <c r="AP19" s="439" t="str">
        <f>IF(AK25=AK26,"",IF(OR(AK34&gt;AK35,AK34&lt;AK35),"",AC35))</f>
        <v>М. Цековски - Д. Парасков</v>
      </c>
    </row>
    <row r="20" spans="2:43" ht="16.5" thickBot="1">
      <c r="C20" s="35"/>
      <c r="D20" s="309">
        <v>5.7</v>
      </c>
      <c r="F20">
        <v>4</v>
      </c>
      <c r="G20" s="313">
        <v>4</v>
      </c>
      <c r="H20" s="151" t="str">
        <f>IF(G20="","",VLOOKUP(G20,$C$3:$D$10,2,FALSE))</f>
        <v>Д. Мемиќ - Д. Мемиќ</v>
      </c>
      <c r="I20" s="75">
        <v>11</v>
      </c>
      <c r="J20" s="75">
        <v>11</v>
      </c>
      <c r="K20" s="75">
        <v>11</v>
      </c>
      <c r="L20" s="75"/>
      <c r="M20" s="75"/>
      <c r="N20" s="75"/>
      <c r="O20" s="75"/>
      <c r="P20" s="17">
        <f>IF(I19="","",SUMPRODUCT(--(I19:O19&lt;I20:O20)))</f>
        <v>3</v>
      </c>
      <c r="Z20" s="80"/>
      <c r="AO20" s="441" t="s">
        <v>58</v>
      </c>
      <c r="AP20" s="439"/>
    </row>
    <row r="21" spans="2:43" ht="16.350000000000001" customHeight="1" thickBot="1">
      <c r="C21" s="450" t="s">
        <v>598</v>
      </c>
      <c r="D21" s="450"/>
      <c r="Z21" s="80"/>
      <c r="AN21" s="444" t="s">
        <v>59</v>
      </c>
      <c r="AO21" s="442"/>
      <c r="AP21" s="439"/>
    </row>
    <row r="22" spans="2:43" ht="15.6" customHeight="1">
      <c r="C22" s="450"/>
      <c r="D22" s="450"/>
      <c r="Z22" s="80"/>
      <c r="AN22" s="445"/>
      <c r="AO22" s="442"/>
      <c r="AP22" s="447" t="s">
        <v>60</v>
      </c>
    </row>
    <row r="23" spans="2:43" ht="16.350000000000001" customHeight="1" thickBot="1">
      <c r="C23" s="450"/>
      <c r="D23" s="450"/>
      <c r="Z23" s="80"/>
      <c r="AN23" s="446"/>
      <c r="AO23" s="443"/>
      <c r="AP23" s="448"/>
    </row>
    <row r="24" spans="2:43" ht="15.6" customHeight="1">
      <c r="C24" s="450"/>
      <c r="D24" s="450"/>
      <c r="Z24" s="80"/>
    </row>
    <row r="25" spans="2:43" ht="15.75">
      <c r="C25" s="35"/>
      <c r="D25" s="2"/>
      <c r="P25" s="8"/>
      <c r="Z25" s="80"/>
      <c r="AC25" s="97" t="str">
        <f>IF(Z13="","",IF(Z13&gt;Z14,R13,R14))</f>
        <v>М. Ристески - Т. Маркоски</v>
      </c>
      <c r="AD25" s="75">
        <v>11</v>
      </c>
      <c r="AE25" s="75">
        <v>11</v>
      </c>
      <c r="AF25" s="75">
        <v>9</v>
      </c>
      <c r="AG25" s="75">
        <v>11</v>
      </c>
      <c r="AH25" s="75"/>
      <c r="AI25" s="75"/>
      <c r="AJ25" s="75"/>
      <c r="AK25" s="17">
        <f>IF(AD25="","",SUMPRODUCT(--(AD25:AJ25&gt;AD26:AJ26)))</f>
        <v>3</v>
      </c>
    </row>
    <row r="26" spans="2:43" ht="15.75">
      <c r="C26" s="35"/>
      <c r="D26" s="2"/>
      <c r="P26" s="8"/>
      <c r="Z26" s="80"/>
      <c r="AA26" s="78"/>
      <c r="AB26" s="31"/>
      <c r="AC26" s="97" t="str">
        <f>IF(Z37="","",IF(Z37&gt;Z38,R37,R38))</f>
        <v>К. Митев - А. Бејковски</v>
      </c>
      <c r="AD26" s="75">
        <v>6</v>
      </c>
      <c r="AE26" s="75">
        <v>8</v>
      </c>
      <c r="AF26" s="75">
        <v>11</v>
      </c>
      <c r="AG26" s="75">
        <v>9</v>
      </c>
      <c r="AH26" s="75"/>
      <c r="AI26" s="75"/>
      <c r="AJ26" s="75"/>
      <c r="AK26" s="17">
        <f>IF(AD25="","",SUMPRODUCT(--(AD25:AJ25&lt;AD26:AJ26)))</f>
        <v>1</v>
      </c>
    </row>
    <row r="27" spans="2:43" ht="15.75">
      <c r="C27" s="35"/>
      <c r="D27" s="2"/>
      <c r="Z27" s="80"/>
      <c r="AB27" s="38"/>
      <c r="AM27" s="427" t="s">
        <v>81</v>
      </c>
      <c r="AN27" s="428"/>
      <c r="AO27" s="428"/>
      <c r="AP27" s="428"/>
      <c r="AQ27" s="429"/>
    </row>
    <row r="28" spans="2:43" ht="15.75">
      <c r="C28" s="35"/>
      <c r="D28" s="2"/>
      <c r="Z28" s="80"/>
      <c r="AB28" s="38"/>
      <c r="AM28" s="306">
        <v>1</v>
      </c>
      <c r="AN28" s="307" t="s">
        <v>82</v>
      </c>
      <c r="AO28" s="430" t="str">
        <f>IF(AK25="","",IF(AK25&gt;AK26,AC25,AC26))</f>
        <v>М. Ристески - Т. Маркоски</v>
      </c>
      <c r="AP28" s="430"/>
      <c r="AQ28" s="430"/>
    </row>
    <row r="29" spans="2:43" ht="15.75">
      <c r="C29" s="35"/>
      <c r="D29" s="2"/>
      <c r="Z29" s="80"/>
      <c r="AB29" s="38"/>
      <c r="AM29" s="90">
        <v>2</v>
      </c>
      <c r="AN29" s="91" t="s">
        <v>79</v>
      </c>
      <c r="AO29" s="431" t="str">
        <f>IF(AK25="","",IF(AK25&lt;AK26,AC25,AC26))</f>
        <v>К. Митев - А. Бејковски</v>
      </c>
      <c r="AP29" s="431"/>
      <c r="AQ29" s="431"/>
    </row>
    <row r="30" spans="2:43" ht="15.75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2" t="str">
        <f>IF(AK25=AK26,"",IF(AK34=AK35,AC34,IF(AK34&gt;AK35,AC34,AC35)))</f>
        <v>Д. Мемиќ - Д. Мемиќ</v>
      </c>
      <c r="AP30" s="432"/>
      <c r="AQ30" s="432"/>
    </row>
    <row r="31" spans="2:43" ht="15.75">
      <c r="C31" s="35"/>
      <c r="D31" s="309">
        <v>5.7</v>
      </c>
      <c r="F31">
        <v>5</v>
      </c>
      <c r="G31" s="313">
        <v>3</v>
      </c>
      <c r="H31" s="151" t="str">
        <f>IF(G31="","",VLOOKUP(G31,$C$3:$D$10,2,FALSE))</f>
        <v>М. Цековски - Д. Парасков</v>
      </c>
      <c r="I31" s="75">
        <v>11</v>
      </c>
      <c r="J31" s="75">
        <v>11</v>
      </c>
      <c r="K31" s="75">
        <v>11</v>
      </c>
      <c r="L31" s="75"/>
      <c r="M31" s="75"/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2" t="str">
        <f>IF(AK25=AK26,"",IF(AK34=AK35,AC35,IF(AK34&lt;AK35,AC34,AC35)))</f>
        <v>М. Цековски - Д. Парасков</v>
      </c>
      <c r="AP31" s="432"/>
      <c r="AQ31" s="432"/>
    </row>
    <row r="32" spans="2:43" ht="15.75">
      <c r="C32" s="35"/>
      <c r="D32" s="2"/>
      <c r="F32">
        <v>6</v>
      </c>
      <c r="G32" s="313">
        <v>5</v>
      </c>
      <c r="H32" s="151" t="str">
        <f>IF(G32="","",VLOOKUP(G32,$C$3:$D$10,2,FALSE))</f>
        <v>Ј. Смолиќ - О. Илиевски</v>
      </c>
      <c r="I32" s="75">
        <v>6</v>
      </c>
      <c r="J32" s="75">
        <v>4</v>
      </c>
      <c r="K32" s="75">
        <v>5</v>
      </c>
      <c r="L32" s="75"/>
      <c r="M32" s="75"/>
      <c r="N32" s="75"/>
      <c r="O32" s="75"/>
      <c r="P32" s="17">
        <f>IF(I31="","",SUMPRODUCT(--(I31:O31&lt;I32:O32)))</f>
        <v>0</v>
      </c>
      <c r="Z32" s="80"/>
      <c r="AB32" s="38"/>
      <c r="AM32" s="87">
        <v>5</v>
      </c>
      <c r="AN32" s="88" t="s">
        <v>80</v>
      </c>
      <c r="AO32" s="433" t="e">
        <f>IF(P7="","",IF(P7&lt;P8,H7,H8))</f>
        <v>#N/A</v>
      </c>
      <c r="AP32" s="433"/>
      <c r="AQ32" s="433"/>
    </row>
    <row r="33" spans="3:43" ht="15.75">
      <c r="C33" s="35"/>
      <c r="D33" s="2"/>
      <c r="Q33" s="76"/>
      <c r="Z33" s="80"/>
      <c r="AB33" s="38"/>
      <c r="AM33" s="87">
        <v>5</v>
      </c>
      <c r="AN33" s="88" t="s">
        <v>80</v>
      </c>
      <c r="AO33" s="433" t="str">
        <f>IF(P19="","",IF(P19&lt;P20,H19,H20))</f>
        <v>М. Велков - М. Цикарски</v>
      </c>
      <c r="AP33" s="433"/>
      <c r="AQ33" s="433"/>
    </row>
    <row r="34" spans="3:43" ht="15.75">
      <c r="C34" s="35"/>
      <c r="D34" s="2"/>
      <c r="Q34" s="76"/>
      <c r="Z34" s="80"/>
      <c r="AB34" s="62"/>
      <c r="AC34" s="98" t="str">
        <f>IF(Z13="","",IF(Z13&lt;Z14,R13,R14))</f>
        <v>Д. Мемиќ - Д. Мемиќ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3" t="str">
        <f>IF(P31="","",IF(P31&lt;P32,H31,H32))</f>
        <v>Ј. Смолиќ - О. Илиевски</v>
      </c>
      <c r="AP34" s="433"/>
      <c r="AQ34" s="433"/>
    </row>
    <row r="35" spans="3:43">
      <c r="Q35" s="76"/>
      <c r="Z35" s="80"/>
      <c r="AC35" s="98" t="str">
        <f>IF(Z37="","",IF(Z37&lt;Z38,R37,R38))</f>
        <v>М. Цековски - Д. Парасков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3" t="str">
        <f>IF(P43="","",IF(P43&lt;P44,H43,H44))</f>
        <v>Ф. Цековски - Ф. Ќурчивски</v>
      </c>
      <c r="AP35" s="433"/>
      <c r="AQ35" s="433"/>
    </row>
    <row r="36" spans="3:43">
      <c r="Q36" s="76"/>
      <c r="Z36" s="81"/>
      <c r="AM36" s="163"/>
      <c r="AN36" s="4"/>
      <c r="AO36" s="426"/>
      <c r="AP36" s="426"/>
      <c r="AQ36" s="426"/>
    </row>
    <row r="37" spans="3:43">
      <c r="Q37" s="76"/>
      <c r="R37" s="95" t="str">
        <f>IF(P31="","",IF(P31&gt;P32,H31,H32))</f>
        <v>М. Цековски - Д. Парасков</v>
      </c>
      <c r="S37" s="75">
        <v>6</v>
      </c>
      <c r="T37" s="75">
        <v>11</v>
      </c>
      <c r="U37" s="75">
        <v>10</v>
      </c>
      <c r="V37" s="75">
        <v>5</v>
      </c>
      <c r="W37" s="75"/>
      <c r="X37" s="75"/>
      <c r="Y37" s="75"/>
      <c r="Z37" s="17">
        <f>IF(S37="","",SUMPRODUCT(--(S37:Y37&gt;S38:Y38)))</f>
        <v>1</v>
      </c>
      <c r="AA37" s="11"/>
      <c r="AM37" s="163"/>
      <c r="AN37" s="4"/>
      <c r="AO37" s="426"/>
      <c r="AP37" s="426"/>
      <c r="AQ37" s="426"/>
    </row>
    <row r="38" spans="3:43">
      <c r="Q38" s="82"/>
      <c r="R38" s="95" t="str">
        <f>IF(P43="","",IF(P43&gt;P44,H43,H44))</f>
        <v>К. Митев - А. Бејковски</v>
      </c>
      <c r="S38" s="75">
        <v>11</v>
      </c>
      <c r="T38" s="75">
        <v>9</v>
      </c>
      <c r="U38" s="75">
        <v>12</v>
      </c>
      <c r="V38" s="75">
        <v>11</v>
      </c>
      <c r="W38" s="75"/>
      <c r="X38" s="75"/>
      <c r="Y38" s="75"/>
      <c r="Z38" s="17">
        <f>IF(S37="","",SUMPRODUCT(--(S37:Y37&lt;S38:Y38)))</f>
        <v>3</v>
      </c>
      <c r="AA38" s="11"/>
      <c r="AM38" s="163"/>
      <c r="AN38" s="4"/>
      <c r="AO38" s="426"/>
      <c r="AP38" s="426"/>
      <c r="AQ38" s="426"/>
    </row>
    <row r="39" spans="3:43">
      <c r="Q39" s="76"/>
      <c r="AM39" s="163"/>
      <c r="AN39" s="4"/>
      <c r="AO39" s="426"/>
      <c r="AP39" s="426"/>
      <c r="AQ39" s="426"/>
    </row>
    <row r="40" spans="3:43">
      <c r="Q40" s="76"/>
      <c r="AM40" s="163"/>
      <c r="AN40" s="4"/>
      <c r="AO40" s="426"/>
      <c r="AP40" s="426"/>
      <c r="AQ40" s="426"/>
    </row>
    <row r="41" spans="3:43">
      <c r="P41" s="8"/>
      <c r="Q41" s="76"/>
      <c r="AM41" s="163"/>
      <c r="AN41" s="4"/>
      <c r="AO41" s="426"/>
      <c r="AP41" s="426"/>
      <c r="AQ41" s="426"/>
    </row>
    <row r="42" spans="3:43">
      <c r="P42" s="8"/>
      <c r="Q42" s="76"/>
      <c r="AM42" s="163"/>
      <c r="AN42" s="4"/>
      <c r="AO42" s="426"/>
      <c r="AP42" s="426"/>
      <c r="AQ42" s="426"/>
    </row>
    <row r="43" spans="3:43">
      <c r="F43">
        <v>7</v>
      </c>
      <c r="G43" s="313">
        <v>6</v>
      </c>
      <c r="H43" s="151" t="str">
        <f>IF(G43="","",VLOOKUP(G43,$C$3:$D$10,2,FALSE))</f>
        <v>Ф. Цековски - Ф. Ќурчивски</v>
      </c>
      <c r="I43" s="75">
        <v>4</v>
      </c>
      <c r="J43" s="75">
        <v>4</v>
      </c>
      <c r="K43" s="75">
        <v>12</v>
      </c>
      <c r="L43" s="75"/>
      <c r="M43" s="75"/>
      <c r="N43" s="75"/>
      <c r="O43" s="75"/>
      <c r="P43" s="17">
        <f>IF(I43="","",SUMPRODUCT(--(I43:O43&gt;I44:O44)))</f>
        <v>0</v>
      </c>
      <c r="AM43" s="163"/>
      <c r="AN43" s="4"/>
      <c r="AO43" s="426"/>
      <c r="AP43" s="426"/>
      <c r="AQ43" s="426"/>
    </row>
    <row r="44" spans="3:43">
      <c r="F44">
        <v>8</v>
      </c>
      <c r="G44" s="313">
        <v>2</v>
      </c>
      <c r="H44" s="151" t="str">
        <f>IF(G44="","",VLOOKUP(G44,$C$3:$D$10,2,FALSE))</f>
        <v>К. Митев - А. Бејковски</v>
      </c>
      <c r="I44" s="75">
        <v>11</v>
      </c>
      <c r="J44" s="75">
        <v>11</v>
      </c>
      <c r="K44" s="75">
        <v>14</v>
      </c>
      <c r="L44" s="75"/>
      <c r="M44" s="75"/>
      <c r="N44" s="75"/>
      <c r="O44" s="75"/>
      <c r="P44" s="17">
        <f>IF(I43="","",SUMPRODUCT(--(I43:O43&lt;I44:O44)))</f>
        <v>3</v>
      </c>
    </row>
    <row r="49" spans="37:43">
      <c r="AK49" s="8"/>
    </row>
    <row r="50" spans="37:43">
      <c r="AN50" s="4"/>
      <c r="AO50" s="426"/>
      <c r="AP50" s="426"/>
      <c r="AQ50" s="426"/>
    </row>
    <row r="51" spans="37:43">
      <c r="AN51" s="4"/>
      <c r="AO51" s="426"/>
      <c r="AP51" s="426"/>
      <c r="AQ51" s="426"/>
    </row>
    <row r="52" spans="37:43">
      <c r="AN52" s="4"/>
      <c r="AO52" s="426"/>
      <c r="AP52" s="426"/>
      <c r="AQ52" s="426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36" t="s">
        <v>61</v>
      </c>
      <c r="D1" s="437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.7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/>
      </c>
      <c r="F3" s="35"/>
    </row>
    <row r="4" spans="2:52" ht="16.5" thickBot="1">
      <c r="B4" s="214" t="s">
        <v>55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54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5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5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5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5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38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8" t="str">
        <f>IF(AT25="","",IF(AT25&lt;AT26,AL25,AL26))</f>
        <v/>
      </c>
      <c r="AX16" s="438"/>
      <c r="AY16" s="439" t="str">
        <f>IF(AT25=AT26,"",IF(AT34=AT35,AL34,IF(AT34&gt;AT35,AL34,AL35)))</f>
        <v/>
      </c>
    </row>
    <row r="17" spans="3:52" ht="15.75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8"/>
      <c r="AX17" s="438"/>
      <c r="AY17" s="439"/>
    </row>
    <row r="18" spans="3:52" ht="15.75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8"/>
      <c r="AY18" s="439"/>
    </row>
    <row r="19" spans="3:52" ht="16.5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0" t="str">
        <f>IF(AT25=AT26,"",IF(OR(AT34&gt;AT35,AT34&lt;AT35),"",AL35))</f>
        <v/>
      </c>
    </row>
    <row r="20" spans="3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2" t="s">
        <v>58</v>
      </c>
      <c r="AY20" s="440"/>
    </row>
    <row r="21" spans="3:52" ht="16.5" thickBot="1">
      <c r="C21" s="35"/>
      <c r="D21" s="2"/>
      <c r="F21" s="153"/>
      <c r="O21" s="8"/>
      <c r="P21" s="76"/>
      <c r="AI21" s="80"/>
      <c r="AW21" s="455" t="s">
        <v>59</v>
      </c>
      <c r="AX21" s="453"/>
      <c r="AY21" s="440"/>
    </row>
    <row r="22" spans="3:52" ht="15.75">
      <c r="C22" s="35"/>
      <c r="D22" s="2"/>
      <c r="F22" s="335"/>
      <c r="G22" s="336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7" t="str">
        <f>IF(H22="","",SUMPRODUCT(--(H22:N22&gt;H23:N23)))</f>
        <v/>
      </c>
      <c r="AI22" s="80"/>
      <c r="AW22" s="456"/>
      <c r="AX22" s="453"/>
      <c r="AY22" s="458" t="s">
        <v>60</v>
      </c>
    </row>
    <row r="23" spans="3:52" ht="16.5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7"/>
      <c r="AX23" s="454"/>
      <c r="AY23" s="459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27" t="s">
        <v>81</v>
      </c>
      <c r="AW27" s="428"/>
      <c r="AX27" s="428"/>
      <c r="AY27" s="428"/>
      <c r="AZ27" s="429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1" t="str">
        <f>IF(AT25="","",IF(AT25&gt;AT26,AL25,AL26))</f>
        <v/>
      </c>
      <c r="AY28" s="451"/>
      <c r="AZ28" s="451"/>
    </row>
    <row r="29" spans="3:52" ht="15.75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1" t="str">
        <f>IF(AT25="","",IF(AT25&lt;AT26,AL25,AL26))</f>
        <v/>
      </c>
      <c r="AY29" s="431"/>
      <c r="AZ29" s="431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2" t="str">
        <f>IF(AT25=AT26,"",IF(AT34=AT35,AL34,IF(AT34&gt;AT35,AL34,AL35)))</f>
        <v/>
      </c>
      <c r="AY30" s="432"/>
      <c r="AZ30" s="432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2" t="str">
        <f>IF(AT25=AT26,"",IF(AT34=AT35,AL35,IF(AT34&lt;AT35,AL34,AL35)))</f>
        <v/>
      </c>
      <c r="AY31" s="432"/>
      <c r="AZ31" s="432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3" t="str">
        <f>IF(Y7="","",IF(Y7&lt;Y8,Q7,Q8))</f>
        <v/>
      </c>
      <c r="AY32" s="433"/>
      <c r="AZ32" s="433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3" t="str">
        <f>IF(Y19="","",IF(Y19&lt;Y20,Q19,Q20))</f>
        <v/>
      </c>
      <c r="AY33" s="433"/>
      <c r="AZ33" s="433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3" t="str">
        <f>IF(Y31="","",IF(Y31&lt;Y32,Q31,Q32))</f>
        <v/>
      </c>
      <c r="AY34" s="433"/>
      <c r="AZ34" s="433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4" t="str">
        <f>IF(Y43="","",IF(Y43&lt;Y44,Q43,Q44))</f>
        <v/>
      </c>
      <c r="AY35" s="434"/>
      <c r="AZ35" s="434"/>
    </row>
    <row r="36" spans="3:52">
      <c r="F36" s="153"/>
      <c r="Z36" s="76"/>
      <c r="AI36" s="81"/>
      <c r="AV36" s="164"/>
      <c r="AW36" s="165"/>
      <c r="AX36" s="435"/>
      <c r="AY36" s="435"/>
      <c r="AZ36" s="435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6"/>
      <c r="AY37" s="426"/>
      <c r="AZ37" s="426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6"/>
      <c r="AY38" s="426"/>
      <c r="AZ38" s="426"/>
    </row>
    <row r="39" spans="3:52">
      <c r="F39" s="153"/>
      <c r="Z39" s="76"/>
      <c r="AV39" s="163"/>
      <c r="AW39" s="4"/>
      <c r="AX39" s="426"/>
      <c r="AY39" s="426"/>
      <c r="AZ39" s="426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6"/>
      <c r="AY40" s="426"/>
      <c r="AZ40" s="426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6"/>
      <c r="AY41" s="426"/>
      <c r="AZ41" s="426"/>
    </row>
    <row r="42" spans="3:52" ht="15.75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6"/>
      <c r="AY42" s="426"/>
      <c r="AZ42" s="426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6"/>
      <c r="AY43" s="426"/>
      <c r="AZ43" s="426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335"/>
      <c r="G46" s="336"/>
      <c r="H46" s="230"/>
      <c r="I46" s="230"/>
      <c r="J46" s="230"/>
      <c r="K46" s="230"/>
      <c r="L46" s="230"/>
      <c r="M46" s="230"/>
      <c r="N46" s="230"/>
      <c r="O46" s="337"/>
    </row>
    <row r="47" spans="3:52"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6"/>
      <c r="AY50" s="426"/>
      <c r="AZ50" s="426"/>
    </row>
    <row r="51" spans="46:52">
      <c r="AW51" s="4"/>
      <c r="AX51" s="426"/>
      <c r="AY51" s="426"/>
      <c r="AZ51" s="426"/>
    </row>
    <row r="52" spans="46:52">
      <c r="AW52" s="4"/>
      <c r="AX52" s="426"/>
      <c r="AY52" s="426"/>
      <c r="AZ52" s="426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49" t="s">
        <v>61</v>
      </c>
      <c r="D1" s="437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5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8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/>
      </c>
      <c r="E16" s="315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8" t="str">
        <f>IF(AT25="","",IF(AT25&lt;AT26,AL25,AL26))</f>
        <v/>
      </c>
      <c r="AX16" s="438"/>
      <c r="AY16" s="439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8"/>
      <c r="AX17" s="438"/>
      <c r="AY17" s="439"/>
    </row>
    <row r="18" spans="2:52" ht="16.5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8"/>
      <c r="AY18" s="439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0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2" t="s">
        <v>58</v>
      </c>
      <c r="AY20" s="440"/>
    </row>
    <row r="21" spans="2:52" ht="16.5" thickBot="1">
      <c r="C21" s="35"/>
      <c r="D21" s="2"/>
      <c r="F21" s="153"/>
      <c r="O21" s="8"/>
      <c r="P21" s="76"/>
      <c r="AI21" s="80"/>
      <c r="AW21" s="461" t="s">
        <v>59</v>
      </c>
      <c r="AX21" s="453"/>
      <c r="AY21" s="440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2"/>
      <c r="AX22" s="453"/>
      <c r="AY22" s="458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3"/>
      <c r="AX23" s="454"/>
      <c r="AY23" s="459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27" t="s">
        <v>81</v>
      </c>
      <c r="AW27" s="428"/>
      <c r="AX27" s="428"/>
      <c r="AY27" s="428"/>
      <c r="AZ27" s="429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30" t="str">
        <f>IF(AT25="","",IF(AT25&gt;AT26,AL25,AL26))</f>
        <v/>
      </c>
      <c r="AY28" s="430"/>
      <c r="AZ28" s="430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1" t="str">
        <f>IF(AT25="","",IF(AT25&lt;AT26,AL25,AL26))</f>
        <v/>
      </c>
      <c r="AY29" s="431"/>
      <c r="AZ29" s="431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2" t="str">
        <f>IF(AT25=AT26,"",IF(AT34=AT35,AL34,IF(AT34&gt;AT35,AL34,AL35)))</f>
        <v/>
      </c>
      <c r="AY30" s="432"/>
      <c r="AZ30" s="432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2" t="str">
        <f>IF(AT25=AT26,"",IF(AT34=AT35,AL35,IF(AT34&lt;AT35,AL34,AL35)))</f>
        <v/>
      </c>
      <c r="AY31" s="432"/>
      <c r="AZ31" s="432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3" t="str">
        <f>IF(Y7="","",IF(Y7&lt;Y8,Q7,Q8))</f>
        <v/>
      </c>
      <c r="AY32" s="433"/>
      <c r="AZ32" s="433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3" t="str">
        <f>IF(Y19="","",IF(Y19&lt;Y20,Q19,Q20))</f>
        <v/>
      </c>
      <c r="AY33" s="433"/>
      <c r="AZ33" s="433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3" t="str">
        <f>IF(Y31="","",IF(Y31&lt;Y32,Q31,Q32))</f>
        <v/>
      </c>
      <c r="AY34" s="433"/>
      <c r="AZ34" s="433"/>
    </row>
    <row r="35" spans="3:52">
      <c r="E35" s="315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3" t="str">
        <f>IF(Y43="","",IF(Y43&lt;Y44,Q43,Q44))</f>
        <v/>
      </c>
      <c r="AY35" s="433"/>
      <c r="AZ35" s="433"/>
    </row>
    <row r="36" spans="3:52">
      <c r="F36" s="153"/>
      <c r="Z36" s="76"/>
      <c r="AI36" s="81"/>
      <c r="AV36" s="92">
        <v>9</v>
      </c>
      <c r="AW36" s="22" t="s">
        <v>20</v>
      </c>
      <c r="AX36" s="460" t="str">
        <f>IF(O4="","",IF(O4&lt;O5,G4,G5))</f>
        <v/>
      </c>
      <c r="AY36" s="460"/>
      <c r="AZ36" s="460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0" t="str">
        <f>IF(O10="","",IF(O10&lt;O11,G10,G11))</f>
        <v/>
      </c>
      <c r="AY37" s="460"/>
      <c r="AZ37" s="460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0" t="str">
        <f>IF(O16="","",IF(O16&lt;O17,G16,G17))</f>
        <v/>
      </c>
      <c r="AY38" s="460"/>
      <c r="AZ38" s="460"/>
    </row>
    <row r="39" spans="3:52">
      <c r="F39" s="153"/>
      <c r="Z39" s="76"/>
      <c r="AV39" s="92">
        <v>9</v>
      </c>
      <c r="AW39" s="22" t="s">
        <v>20</v>
      </c>
      <c r="AX39" s="460" t="str">
        <f>IF(O22="","",IF(O22&lt;O23,G22,G23))</f>
        <v/>
      </c>
      <c r="AY39" s="460"/>
      <c r="AZ39" s="460"/>
    </row>
    <row r="40" spans="3:52" ht="15.75">
      <c r="E40" s="315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0" t="str">
        <f>IF(O28="","",IF(O28&lt;O29,G28,G29))</f>
        <v/>
      </c>
      <c r="AY40" s="460"/>
      <c r="AZ40" s="460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0" t="str">
        <f>IF(O34="","",IF(O34&lt;O35,G34,G35))</f>
        <v/>
      </c>
      <c r="AY41" s="460"/>
      <c r="AZ41" s="460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0" t="str">
        <f>IF(O40="","",IF(O40&lt;O41,G40,G41))</f>
        <v/>
      </c>
      <c r="AY42" s="460"/>
      <c r="AZ42" s="460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0" t="str">
        <f>IF(O46="","",IF(O46&lt;O47,G46,G47))</f>
        <v/>
      </c>
      <c r="AY43" s="460"/>
      <c r="AZ43" s="460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6"/>
      <c r="AY50" s="426"/>
      <c r="AZ50" s="426"/>
    </row>
    <row r="51" spans="46:52">
      <c r="AW51" s="4"/>
      <c r="AX51" s="426"/>
      <c r="AY51" s="426"/>
      <c r="AZ51" s="426"/>
    </row>
    <row r="52" spans="46:52">
      <c r="AW52" s="4"/>
      <c r="AX52" s="426"/>
      <c r="AY52" s="426"/>
      <c r="AZ52" s="426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9" t="s">
        <v>61</v>
      </c>
      <c r="D1" s="437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8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8" t="str">
        <f>IF(BE25="","",IF(BE25&lt;BE26,AW25,AW26))</f>
        <v/>
      </c>
      <c r="BI16" s="438"/>
      <c r="BJ16" s="439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8"/>
      <c r="BI17" s="438"/>
      <c r="BJ17" s="439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8"/>
      <c r="BJ18" s="439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0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1" t="s">
        <v>58</v>
      </c>
      <c r="BJ20" s="440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4" t="s">
        <v>59</v>
      </c>
      <c r="BI21" s="442"/>
      <c r="BJ21" s="440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5"/>
      <c r="BI22" s="442"/>
      <c r="BJ22" s="447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6"/>
      <c r="BI23" s="443"/>
      <c r="BJ23" s="448"/>
    </row>
    <row r="24" spans="2:63" ht="15.75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7" t="s">
        <v>81</v>
      </c>
      <c r="BH27" s="428"/>
      <c r="BI27" s="428"/>
      <c r="BJ27" s="428"/>
      <c r="BK27" s="429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30" t="str">
        <f>IF(BE25="","",IF(BE25&gt;BE26,AW25,AW26))</f>
        <v/>
      </c>
      <c r="BJ28" s="430"/>
      <c r="BK28" s="430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1" t="str">
        <f>IF(BE25="","",IF(BE25&lt;BE26,AW25,AW26))</f>
        <v/>
      </c>
      <c r="BJ29" s="431"/>
      <c r="BK29" s="431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2" t="str">
        <f>IF(BE25=BE26,"",IF(BE34=BE35,AW34,IF(BE34&gt;BE35,AW34,AW35)))</f>
        <v/>
      </c>
      <c r="BJ30" s="432"/>
      <c r="BK30" s="432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2" t="str">
        <f>IF(BE25=BE26,"",IF(BE34=BE35,AW35,IF(BE34&lt;BE35,AW34,AW35)))</f>
        <v/>
      </c>
      <c r="BJ31" s="432"/>
      <c r="BK31" s="432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3" t="str">
        <f>IF(AJ7="","",IF(AJ7&lt;AJ8,AB7,AB8))</f>
        <v/>
      </c>
      <c r="BJ32" s="433"/>
      <c r="BK32" s="433"/>
    </row>
    <row r="33" spans="3:63" ht="15.75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3" t="str">
        <f>IF(AJ19="","",IF(AJ19&lt;AJ20,AB19,AB20))</f>
        <v/>
      </c>
      <c r="BJ33" s="433"/>
      <c r="BK33" s="433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3" t="str">
        <f>IF(AJ31="","",IF(AJ31&lt;AJ32,AB31,AB32))</f>
        <v/>
      </c>
      <c r="BJ34" s="433"/>
      <c r="BK34" s="433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3" t="str">
        <f>IF(AJ43="","",IF(AJ43&lt;AJ44,AB43,AB44))</f>
        <v/>
      </c>
      <c r="BJ35" s="433"/>
      <c r="BK35" s="433"/>
    </row>
    <row r="36" spans="3:63" ht="15.75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0" t="str">
        <f>IF(Z4="","",IF(Z4&lt;Z5,R4,R5))</f>
        <v/>
      </c>
      <c r="BJ36" s="460"/>
      <c r="BK36" s="460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0" t="str">
        <f>IF(Z10="","",IF(Z10&lt;Z11,R10,R11))</f>
        <v/>
      </c>
      <c r="BJ37" s="460"/>
      <c r="BK37" s="460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0" t="str">
        <f>IF(Z16="","",IF(Z16&lt;Z17,R16,R17))</f>
        <v/>
      </c>
      <c r="BJ38" s="460"/>
      <c r="BK38" s="460"/>
    </row>
    <row r="39" spans="3:63" ht="15.75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0" t="str">
        <f>IF(Z22="","",IF(Z22&lt;Z23,R22,R23))</f>
        <v/>
      </c>
      <c r="BJ39" s="460"/>
      <c r="BK39" s="460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0" t="str">
        <f>IF(Z28="","",IF(Z28&lt;Z29,R28,R29))</f>
        <v/>
      </c>
      <c r="BJ40" s="460"/>
      <c r="BK40" s="460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0" t="str">
        <f>IF(Z34="","",IF(Z34&lt;Z35,R34,R35))</f>
        <v/>
      </c>
      <c r="BJ41" s="460"/>
      <c r="BK41" s="460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0" t="str">
        <f>IF(Z40="","",IF(Z40&lt;Z41,R40,R41))</f>
        <v/>
      </c>
      <c r="BJ42" s="460"/>
      <c r="BK42" s="460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0" t="str">
        <f>IF(Z46="","",IF(Z46&lt;Z47,R46,R47))</f>
        <v/>
      </c>
      <c r="BJ43" s="460"/>
      <c r="BK43" s="460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6"/>
      <c r="BJ50" s="426"/>
      <c r="BK50" s="426"/>
    </row>
    <row r="51" spans="8:63">
      <c r="H51"/>
      <c r="I51"/>
      <c r="J51"/>
      <c r="K51"/>
      <c r="L51"/>
      <c r="M51"/>
      <c r="N51"/>
      <c r="O51"/>
      <c r="P51"/>
      <c r="BH51" s="4"/>
      <c r="BI51" s="426"/>
      <c r="BJ51" s="426"/>
      <c r="BK51" s="426"/>
    </row>
    <row r="52" spans="8:63">
      <c r="H52"/>
      <c r="I52"/>
      <c r="J52"/>
      <c r="K52"/>
      <c r="L52"/>
      <c r="M52"/>
      <c r="N52"/>
      <c r="O52"/>
      <c r="P52"/>
      <c r="BH52" s="4"/>
      <c r="BI52" s="426"/>
      <c r="BJ52" s="426"/>
      <c r="BK52" s="426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15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9" t="s">
        <v>61</v>
      </c>
      <c r="D1" s="437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315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5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315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5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8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8" t="str">
        <f>IF(BE25="","",IF(BE25&lt;BE26,AW25,AW26))</f>
        <v/>
      </c>
      <c r="BI16" s="438"/>
      <c r="BJ16" s="439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8"/>
      <c r="BI17" s="438"/>
      <c r="BJ17" s="439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8"/>
      <c r="BJ18" s="439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0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1" t="s">
        <v>58</v>
      </c>
      <c r="BJ20" s="440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E21" s="315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4" t="s">
        <v>59</v>
      </c>
      <c r="BI21" s="442"/>
      <c r="BJ21" s="440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5"/>
      <c r="BI22" s="442"/>
      <c r="BJ22" s="447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6"/>
      <c r="BI23" s="443"/>
      <c r="BJ23" s="448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5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6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5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7" t="s">
        <v>81</v>
      </c>
      <c r="BH27" s="428"/>
      <c r="BI27" s="428"/>
      <c r="BJ27" s="428"/>
      <c r="BK27" s="429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30" t="str">
        <f>IF(BE25="","",IF(BE25&gt;BE26,AW25,AW26))</f>
        <v/>
      </c>
      <c r="BJ28" s="430"/>
      <c r="BK28" s="430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1" t="str">
        <f>IF(BE25="","",IF(BE25&lt;BE26,AW25,AW26))</f>
        <v/>
      </c>
      <c r="BJ29" s="431"/>
      <c r="BK29" s="431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2" t="str">
        <f>IF(BE25=BE26,"",IF(BE34=BE35,AW34,IF(BE34&gt;BE35,AW34,AW35)))</f>
        <v/>
      </c>
      <c r="BJ30" s="432"/>
      <c r="BK30" s="432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2" t="str">
        <f>IF(BE25=BE26,"",IF(BE34=BE35,AW35,IF(BE34&lt;BE35,AW34,AW35)))</f>
        <v/>
      </c>
      <c r="BJ31" s="432"/>
      <c r="BK31" s="432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3" t="str">
        <f>IF(AJ7="","",IF(AJ7&lt;AJ8,AB7,AB8))</f>
        <v/>
      </c>
      <c r="BJ32" s="433"/>
      <c r="BK32" s="433"/>
    </row>
    <row r="33" spans="3:63" ht="15.75">
      <c r="C33" s="35"/>
      <c r="D33" s="2"/>
      <c r="E33" s="315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3" t="str">
        <f>IF(AJ19="","",IF(AJ19&lt;AJ20,AB19,AB20))</f>
        <v/>
      </c>
      <c r="BJ33" s="433"/>
      <c r="BK33" s="433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3" t="str">
        <f>IF(AJ31="","",IF(AJ31&lt;AJ32,AB31,AB32))</f>
        <v/>
      </c>
      <c r="BJ34" s="433"/>
      <c r="BK34" s="433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3" t="str">
        <f>IF(AJ43="","",IF(AJ43&lt;AJ44,AB43,AB44))</f>
        <v/>
      </c>
      <c r="BJ35" s="433"/>
      <c r="BK35" s="433"/>
    </row>
    <row r="36" spans="3:63" ht="15.75">
      <c r="E36" s="315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0" t="str">
        <f>IF(Z4="","",IF(Z4&lt;Z5,R4,R5))</f>
        <v/>
      </c>
      <c r="BJ36" s="460"/>
      <c r="BK36" s="460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0" t="str">
        <f>IF(Z10="","",IF(Z10&lt;Z11,R10,R11))</f>
        <v/>
      </c>
      <c r="BJ37" s="460"/>
      <c r="BK37" s="460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0" t="str">
        <f>IF(Z16="","",IF(Z16&lt;Z17,R16,R17))</f>
        <v/>
      </c>
      <c r="BJ38" s="460"/>
      <c r="BK38" s="460"/>
    </row>
    <row r="39" spans="3:63" ht="15.75">
      <c r="E39" s="315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0" t="str">
        <f>IF(Z22="","",IF(Z22&lt;Z23,R22,R23))</f>
        <v/>
      </c>
      <c r="BJ39" s="460"/>
      <c r="BK39" s="460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0" t="str">
        <f>IF(Z28="","",IF(Z28&lt;Z29,R28,R29))</f>
        <v/>
      </c>
      <c r="BJ40" s="460"/>
      <c r="BK40" s="460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0" t="str">
        <f>IF(Z34="","",IF(Z34&lt;Z35,R34,R35))</f>
        <v/>
      </c>
      <c r="BJ41" s="460"/>
      <c r="BK41" s="460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0" t="str">
        <f>IF(Z40="","",IF(Z40&lt;Z41,R40,R41))</f>
        <v/>
      </c>
      <c r="BJ42" s="460"/>
      <c r="BK42" s="460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0" t="str">
        <f>IF(Z46="","",IF(Z46&lt;Z47,R46,R47))</f>
        <v/>
      </c>
      <c r="BJ43" s="460"/>
      <c r="BK43" s="460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5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5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6"/>
      <c r="BJ50" s="426"/>
      <c r="BK50" s="426"/>
    </row>
    <row r="51" spans="8:63">
      <c r="H51"/>
      <c r="I51"/>
      <c r="J51"/>
      <c r="K51"/>
      <c r="L51"/>
      <c r="M51"/>
      <c r="N51"/>
      <c r="O51"/>
      <c r="P51"/>
      <c r="BH51" s="4"/>
      <c r="BI51" s="426"/>
      <c r="BJ51" s="426"/>
      <c r="BK51" s="426"/>
    </row>
    <row r="52" spans="8:63">
      <c r="H52"/>
      <c r="I52"/>
      <c r="J52"/>
      <c r="K52"/>
      <c r="L52"/>
      <c r="M52"/>
      <c r="N52"/>
      <c r="O52"/>
      <c r="P52"/>
      <c r="BH52" s="4"/>
      <c r="BI52" s="426"/>
      <c r="BJ52" s="426"/>
      <c r="BK52" s="426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75"/>
  <cols>
    <col min="2" max="2" width="11.7109375" customWidth="1"/>
    <col min="4" max="4" width="31.42578125" customWidth="1"/>
    <col min="5" max="5" width="31.7109375" style="315" customWidth="1"/>
    <col min="6" max="6" width="5.5703125" style="315" customWidth="1"/>
    <col min="7" max="7" width="9.140625" style="167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customWidth="1"/>
    <col min="19" max="26" width="3" customWidth="1"/>
    <col min="28" max="28" width="31.42578125" customWidth="1"/>
    <col min="29" max="36" width="3" customWidth="1"/>
    <col min="38" max="38" width="31.42578125" customWidth="1"/>
    <col min="39" max="46" width="3" customWidth="1"/>
    <col min="49" max="49" width="31.42578125" customWidth="1"/>
    <col min="50" max="57" width="3" customWidth="1"/>
    <col min="59" max="61" width="31.42578125" customWidth="1"/>
  </cols>
  <sheetData>
    <row r="1" spans="2:61">
      <c r="C1" s="449" t="s">
        <v>61</v>
      </c>
      <c r="D1" s="437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5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5" t="s">
        <v>599</v>
      </c>
      <c r="F3" s="315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5" thickBot="1">
      <c r="B4" s="49" t="s">
        <v>55</v>
      </c>
      <c r="C4" s="49">
        <v>2</v>
      </c>
      <c r="D4" s="24" t="str">
        <f>IF(' I'!$X$3="","",' I'!$X$3)</f>
        <v/>
      </c>
      <c r="F4" s="315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5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5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5" thickBot="1">
      <c r="B8" s="49" t="s">
        <v>53</v>
      </c>
      <c r="C8" s="49">
        <v>6</v>
      </c>
      <c r="D8" s="24" t="str">
        <f>IF(' III'!$X$3="","",' III'!$X$3)</f>
        <v/>
      </c>
      <c r="E8" s="315" t="s">
        <v>845</v>
      </c>
      <c r="F8" s="315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5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5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5" thickBot="1">
      <c r="B12" s="49" t="s">
        <v>51</v>
      </c>
      <c r="C12" s="49">
        <v>10</v>
      </c>
      <c r="D12" s="24" t="str">
        <f>IF(V!$X$3="","",V!$X$3)</f>
        <v/>
      </c>
      <c r="F12" s="315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5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5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8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5" t="s">
        <v>600</v>
      </c>
      <c r="F16" s="315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8" t="str">
        <f>IF(BE33=BE34,"",IF(BE33="","",IF(BE33&lt;BE34,AW33,AW34)))</f>
        <v/>
      </c>
      <c r="BH16" s="438"/>
      <c r="BI16" s="439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8"/>
      <c r="BH17" s="438"/>
      <c r="BI17" s="439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7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8"/>
      <c r="BI18" s="439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5" t="s">
        <v>600</v>
      </c>
      <c r="F19" s="315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40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5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41" t="s">
        <v>58</v>
      </c>
      <c r="BI20" s="440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2"/>
      <c r="BI21" s="440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7" t="s">
        <v>59</v>
      </c>
      <c r="BH22" s="442"/>
      <c r="BI22" s="447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5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8"/>
      <c r="BH23" s="443"/>
      <c r="BI23" s="448"/>
    </row>
    <row r="24" spans="2:61" ht="16.5" thickBot="1">
      <c r="B24" s="49" t="s">
        <v>46</v>
      </c>
      <c r="C24" s="49">
        <v>22</v>
      </c>
      <c r="D24" s="203" t="str">
        <f>IF(XI!$X$3="","",XI!$X$3)</f>
        <v/>
      </c>
      <c r="F24" s="315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5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5" t="s">
        <v>845</v>
      </c>
      <c r="F27" s="315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5" thickBot="1">
      <c r="B28" s="49" t="s">
        <v>44</v>
      </c>
      <c r="C28" s="49">
        <v>26</v>
      </c>
      <c r="D28" s="205" t="str">
        <f>IF(XIII!$X$3="","",XIII!$X$3)</f>
        <v/>
      </c>
      <c r="F28" s="315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5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5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5" thickBot="1">
      <c r="B32" s="49" t="s">
        <v>28</v>
      </c>
      <c r="C32" s="49">
        <v>30</v>
      </c>
      <c r="D32" s="24" t="str">
        <f>IF(XV!$X$3="","",XV!$X$3)</f>
        <v/>
      </c>
      <c r="E32" s="315" t="s">
        <v>601</v>
      </c>
      <c r="F32" s="315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5" thickBot="1">
      <c r="B33" s="204" t="s">
        <v>42</v>
      </c>
      <c r="C33" s="204">
        <v>31</v>
      </c>
      <c r="D33" s="30" t="str">
        <f>IF(XVI!$X$2="","",XVI!$X$2)</f>
        <v/>
      </c>
      <c r="E33" s="318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7.25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5" t="s">
        <v>601</v>
      </c>
      <c r="F35" s="315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5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5" t="s">
        <v>846</v>
      </c>
      <c r="C39" s="465"/>
      <c r="D39" s="465"/>
      <c r="E39" s="350"/>
      <c r="F39" s="315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5"/>
      <c r="C40" s="465"/>
      <c r="D40" s="465"/>
      <c r="E40" s="315" t="s">
        <v>845</v>
      </c>
      <c r="F40" s="315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4" t="str">
        <f>IF(BE33="","",IF(BE33&gt;BE34,AW33,AW34))</f>
        <v/>
      </c>
    </row>
    <row r="41" spans="2:61">
      <c r="B41" s="465"/>
      <c r="C41" s="465"/>
      <c r="D41" s="465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4"/>
    </row>
    <row r="42" spans="2:61">
      <c r="B42" s="465"/>
      <c r="C42" s="465"/>
      <c r="D42" s="465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9" t="str">
        <f>IF(BE33=BE34,"",IF(BE33="","",IF(BE33&lt;BE34,AW33,AW34)))</f>
        <v/>
      </c>
      <c r="BH42" s="464"/>
      <c r="BI42" s="464" t="str">
        <f>IF(BE33=BE34,"",IF(BE41=BE42,AW41,IF(BE41&gt;BE42,AW41,AW42)))</f>
        <v/>
      </c>
    </row>
    <row r="43" spans="2:61">
      <c r="B43" s="465"/>
      <c r="C43" s="465"/>
      <c r="D43" s="465"/>
      <c r="F43" s="315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9"/>
      <c r="BI43" s="464"/>
    </row>
    <row r="44" spans="2:61">
      <c r="B44" s="465"/>
      <c r="C44" s="465"/>
      <c r="D44" s="465"/>
      <c r="F44" s="315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9"/>
      <c r="BI44" s="464"/>
    </row>
    <row r="45" spans="2:61" ht="16.350000000000001" customHeight="1" thickBot="1">
      <c r="B45" s="465"/>
      <c r="C45" s="465"/>
      <c r="D45" s="465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40" t="str">
        <f>IF(BE33=BE34,"",IF(OR(BE41&gt;BE42,BE41&lt;BE42),"",AW42))</f>
        <v/>
      </c>
    </row>
    <row r="46" spans="2:61" ht="16.350000000000001" customHeight="1" thickBot="1">
      <c r="B46" s="465"/>
      <c r="C46" s="465"/>
      <c r="D46" s="465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41" t="s">
        <v>58</v>
      </c>
      <c r="BI46" s="440"/>
    </row>
    <row r="47" spans="2:61" ht="16.350000000000001" customHeight="1" thickBot="1">
      <c r="B47" s="465"/>
      <c r="C47" s="465"/>
      <c r="D47" s="465"/>
      <c r="F47" s="315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2"/>
      <c r="BI47" s="466"/>
    </row>
    <row r="48" spans="2:61">
      <c r="E48" s="315" t="s">
        <v>600</v>
      </c>
      <c r="F48" s="315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7" t="s">
        <v>59</v>
      </c>
      <c r="BH48" s="442"/>
      <c r="BI48" s="447" t="s">
        <v>60</v>
      </c>
    </row>
    <row r="49" spans="5:62" ht="16.5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8"/>
      <c r="BH49" s="443"/>
      <c r="BI49" s="448"/>
    </row>
    <row r="50" spans="5:62">
      <c r="E50" s="316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5" t="s">
        <v>600</v>
      </c>
      <c r="F51" s="315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7" t="s">
        <v>81</v>
      </c>
      <c r="BG51" s="428"/>
      <c r="BH51" s="428"/>
      <c r="BI51" s="428"/>
      <c r="BJ51" s="429"/>
    </row>
    <row r="52" spans="5:62">
      <c r="F52" s="315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4">
        <v>1</v>
      </c>
      <c r="BG52" s="305" t="s">
        <v>82</v>
      </c>
      <c r="BH52" s="470" t="str">
        <f>IF(BE33="","",IF(BE33&gt;BE34,AW33,AW34))</f>
        <v/>
      </c>
      <c r="BI52" s="470"/>
      <c r="BJ52" s="470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31" t="str">
        <f>IF(BE33=BE34,"",IF(BE33="","",IF(BE33&lt;BE34,AW33,AW34)))</f>
        <v/>
      </c>
      <c r="BI53" s="431"/>
      <c r="BJ53" s="431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2" t="str">
        <f>IF(BE33=BE34,"",IF(BE41=BE42,AW41,IF(BE41&gt;BE42,AW41,AW42)))</f>
        <v/>
      </c>
      <c r="BI54" s="432"/>
      <c r="BJ54" s="432"/>
    </row>
    <row r="55" spans="5:62">
      <c r="F55" s="315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2" t="str">
        <f>IF(BE33=BE34,"",IF(BE41=BE42,AW42,IF(BE42&lt;BE41,AW42,AW41)))</f>
        <v/>
      </c>
      <c r="BI55" s="432"/>
      <c r="BJ55" s="432"/>
    </row>
    <row r="56" spans="5:62">
      <c r="F56" s="315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3" t="str">
        <f>IF(AJ9="","",IF(AJ9&lt;AJ10,AB9,AB10))</f>
        <v/>
      </c>
      <c r="BI56" s="433"/>
      <c r="BJ56" s="433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3" t="str">
        <f>IF(AJ25="","",IF(AJ25&lt;AJ26,AB25,AB26))</f>
        <v/>
      </c>
      <c r="BI57" s="433"/>
      <c r="BJ57" s="433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3" t="str">
        <f>IF(AJ41="","",IF(AJ41&lt;AJ42,AB41,AB42))</f>
        <v/>
      </c>
      <c r="BI58" s="433"/>
      <c r="BJ58" s="433"/>
    </row>
    <row r="59" spans="5:62">
      <c r="E59" s="315" t="s">
        <v>845</v>
      </c>
      <c r="F59" s="315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3" t="str">
        <f>IF(AJ57="","",IF(AJ57&lt;AJ58,AB57,AB58))</f>
        <v/>
      </c>
      <c r="BI59" s="433"/>
      <c r="BJ59" s="433"/>
    </row>
    <row r="60" spans="5:62">
      <c r="F60" s="315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0" t="str">
        <f>IF(Z5="","",IF(Z5&lt;Z6,R5,R6))</f>
        <v/>
      </c>
      <c r="BI60" s="460"/>
      <c r="BJ60" s="460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0" t="str">
        <f>IF(Z13="","",IF(Z13&lt;Z14,R13,R14))</f>
        <v/>
      </c>
      <c r="BI61" s="460"/>
      <c r="BJ61" s="460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0" t="str">
        <f>IF(Z21="","",IF(Z21&lt;Z22,R21,R22))</f>
        <v/>
      </c>
      <c r="BI62" s="460"/>
      <c r="BJ62" s="460"/>
    </row>
    <row r="63" spans="5:62">
      <c r="F63" s="315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0" t="str">
        <f>IF(Z29="","",IF(Z29&lt;Z30,R29,R30))</f>
        <v/>
      </c>
      <c r="BI63" s="460"/>
      <c r="BJ63" s="460"/>
    </row>
    <row r="64" spans="5:62">
      <c r="E64" s="315" t="s">
        <v>602</v>
      </c>
      <c r="F64" s="315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0" t="str">
        <f>IF(Z37="","",IF(Z37&lt;Z38,R37,R38))</f>
        <v/>
      </c>
      <c r="BI64" s="460"/>
      <c r="BJ64" s="460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0" t="str">
        <f>IF(Z45="","",IF(Z45&lt;Z46,R45,R46))</f>
        <v/>
      </c>
      <c r="BI65" s="460"/>
      <c r="BJ65" s="460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0" t="str">
        <f>IF(Z53="","",IF(Z53&lt;Z54,R53,R54))</f>
        <v/>
      </c>
      <c r="BI66" s="460"/>
      <c r="BJ66" s="460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0" t="str">
        <f>IF(Z61="","",IF(Z61&lt;Z62,R61,R62))</f>
        <v/>
      </c>
      <c r="BI67" s="460"/>
      <c r="BJ67" s="460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9" t="s">
        <v>61</v>
      </c>
      <c r="D1" s="437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2024-04-21T20:42:03Z</dcterms:modified>
</cp:coreProperties>
</file>