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58D3342-A8FC-4D3D-B984-A4C8939373D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31" i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6" i="2" l="1"/>
  <c r="L9" i="2"/>
  <c r="J9" i="2"/>
  <c r="J5" i="2"/>
  <c r="L10" i="2"/>
  <c r="J7" i="2"/>
  <c r="L6" i="2"/>
  <c r="M6" i="2"/>
  <c r="M7" i="2"/>
  <c r="I9" i="2"/>
  <c r="M5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8" i="2"/>
  <c r="L5" i="2"/>
  <c r="AK11" i="1"/>
  <c r="AL11" i="1" s="1"/>
  <c r="J10" i="2"/>
  <c r="J8" i="2"/>
  <c r="L7" i="2"/>
  <c r="M8" i="2"/>
  <c r="L4" i="2"/>
  <c r="M10" i="2"/>
  <c r="M4" i="2"/>
  <c r="I8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6" i="2"/>
  <c r="AK6" i="1"/>
  <c r="AL6" i="1" s="1"/>
  <c r="I7" i="2"/>
  <c r="AK8" i="1"/>
  <c r="AL8" i="1" s="1"/>
  <c r="M9" i="2"/>
  <c r="I5" i="2"/>
  <c r="AK10" i="1"/>
  <c r="AL10" i="1" s="1"/>
  <c r="AK12" i="1"/>
  <c r="AL12" i="1" s="1"/>
  <c r="L11" i="2"/>
  <c r="J11" i="2"/>
  <c r="AK9" i="1"/>
  <c r="AL9" i="1" s="1"/>
  <c r="M11" i="2"/>
  <c r="I11" i="2"/>
  <c r="AK5" i="1"/>
  <c r="K6" i="2" l="1"/>
  <c r="N9" i="2"/>
  <c r="K7" i="2"/>
  <c r="N7" i="2"/>
  <c r="K9" i="2"/>
  <c r="N4" i="2"/>
  <c r="N11" i="2"/>
  <c r="K11" i="2"/>
  <c r="N6" i="2"/>
  <c r="K8" i="2"/>
  <c r="K5" i="2"/>
  <c r="N5" i="2"/>
  <c r="N8" i="2"/>
  <c r="N10" i="2"/>
  <c r="K4" i="2"/>
  <c r="K10" i="2"/>
  <c r="AL5" i="1"/>
  <c r="H10" i="2" s="1"/>
  <c r="G11" i="2" l="1"/>
  <c r="H4" i="2"/>
  <c r="G4" i="2"/>
  <c r="G7" i="2"/>
  <c r="H5" i="2"/>
  <c r="G8" i="2"/>
  <c r="H6" i="2"/>
  <c r="G10" i="2"/>
  <c r="O10" i="2" s="1"/>
  <c r="H11" i="2"/>
  <c r="H7" i="2"/>
  <c r="H9" i="2"/>
  <c r="G6" i="2"/>
  <c r="G9" i="2"/>
  <c r="H8" i="2"/>
  <c r="G5" i="2"/>
  <c r="O11" i="2" l="1"/>
  <c r="O8" i="2"/>
  <c r="O4" i="2"/>
  <c r="O7" i="2"/>
  <c r="O6" i="2"/>
  <c r="O9" i="2"/>
  <c r="O5" i="2"/>
</calcChain>
</file>

<file path=xl/sharedStrings.xml><?xml version="1.0" encoding="utf-8"?>
<sst xmlns="http://schemas.openxmlformats.org/spreadsheetml/2006/main" count="301" uniqueCount="42">
  <si>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</si>
  <si>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</si>
  <si>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</si>
  <si>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</si>
  <si>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</si>
  <si>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</si>
  <si>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</si>
  <si>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</si>
  <si>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</si>
  <si>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</si>
  <si>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</si>
  <si>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</si>
  <si>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</si>
  <si>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</si>
  <si>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</si>
  <si>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</si>
  <si>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</si>
  <si>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</si>
  <si>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</si>
  <si>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</si>
  <si>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</si>
  <si>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</si>
  <si>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</si>
  <si>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</si>
  <si>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</si>
  <si>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</si>
  <si>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</si>
  <si>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</si>
  <si>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</si>
  <si>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</si>
  <si>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</si>
  <si>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</si>
  <si>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</si>
  <si>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</si>
  <si>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Мартин Ристески (433)</t>
  </si>
  <si>
    <t>Кристијан Митев (420)</t>
  </si>
  <si>
    <t>Трајче Маркоски (384)</t>
  </si>
  <si>
    <t>Андреј Бејковски (440)</t>
  </si>
  <si>
    <t>Димитар Парасков (560)</t>
  </si>
  <si>
    <t>Дарис Мемиќ (533)</t>
  </si>
  <si>
    <t>Михаил Цековски (567)</t>
  </si>
  <si>
    <t>Огнен Илиески (612)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</si>
</sst>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topLeftCell="C1" workbookViewId="0">
      <selection activeCell="F17" sqref="F17"/>
    </sheetView>
  </sheetViews>
  <sheetFormatPr defaultColWidth="9.1328125" defaultRowHeight="13.9" x14ac:dyDescent="0.4"/>
  <cols>
    <col min="1" max="1" width="8.19921875" style="8" customWidth="1"/>
    <col min="2" max="2" width="5.1328125" style="7" customWidth="1"/>
    <col min="3" max="3" width="39" style="8" customWidth="1"/>
    <col min="4" max="4" width="3" style="8" customWidth="1"/>
    <col min="5" max="5" width="7.86328125" style="8" customWidth="1"/>
    <col min="6" max="6" width="30" style="8" bestFit="1" customWidth="1"/>
    <col min="7" max="15" width="12.1328125" style="8" customWidth="1"/>
    <col min="16" max="16384" width="9.1328125" style="8"/>
  </cols>
  <sheetData>
    <row r="1" spans="2:16" ht="14.25" thickBot="1" x14ac:dyDescent="0.45"/>
    <row r="2" spans="2:16" ht="32.25" customHeight="1" thickBot="1" x14ac:dyDescent="0.45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45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4">
      <c r="B4" s="9">
        <v>1</v>
      </c>
      <c r="C4" s="108" t="s">
        <v>34</v>
      </c>
      <c r="E4" s="13">
        <v>1</v>
      </c>
      <c r="F4" s="108" t="s">
        <v>34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1</v>
      </c>
      <c r="K4" s="75">
        <f t="shared" ref="K4:K11" si="4">I4-J4</f>
        <v>20</v>
      </c>
      <c r="L4" s="75">
        <f t="shared" ref="L4:L11" si="5">SUMIF(IGRAC1,PROPER(F4),POENI1)+SUMIF(IGRAC2,PROPER(F4),POENI2)</f>
        <v>246</v>
      </c>
      <c r="M4" s="75">
        <f t="shared" ref="M4:M11" si="6">SUMIF(IGRAC1,PROPER(F4),POENI2)+SUMIF(IGRAC2,PROPER(F4),POENI1)</f>
        <v>141</v>
      </c>
      <c r="N4" s="75">
        <f t="shared" ref="N4:N11" si="7">L4-M4</f>
        <v>105</v>
      </c>
      <c r="O4" s="76">
        <f t="shared" ref="O4:O11" si="8">(G4*2)+H4</f>
        <v>14</v>
      </c>
    </row>
    <row r="5" spans="2:16" x14ac:dyDescent="0.4">
      <c r="B5" s="10">
        <v>2</v>
      </c>
      <c r="C5" s="11" t="s">
        <v>35</v>
      </c>
      <c r="E5" s="14">
        <v>2</v>
      </c>
      <c r="F5" s="11" t="s">
        <v>36</v>
      </c>
      <c r="G5" s="77">
        <f t="shared" si="0"/>
        <v>6</v>
      </c>
      <c r="H5" s="78">
        <f t="shared" si="1"/>
        <v>1</v>
      </c>
      <c r="I5" s="78">
        <f t="shared" si="2"/>
        <v>18</v>
      </c>
      <c r="J5" s="78">
        <f t="shared" si="3"/>
        <v>6</v>
      </c>
      <c r="K5" s="78">
        <f t="shared" si="4"/>
        <v>12</v>
      </c>
      <c r="L5" s="78">
        <f t="shared" si="5"/>
        <v>257</v>
      </c>
      <c r="M5" s="78">
        <f t="shared" si="6"/>
        <v>214</v>
      </c>
      <c r="N5" s="78">
        <f t="shared" si="7"/>
        <v>43</v>
      </c>
      <c r="O5" s="79">
        <f t="shared" si="8"/>
        <v>13</v>
      </c>
    </row>
    <row r="6" spans="2:16" x14ac:dyDescent="0.4">
      <c r="B6" s="10">
        <v>3</v>
      </c>
      <c r="C6" s="11" t="s">
        <v>36</v>
      </c>
      <c r="E6" s="14">
        <v>3</v>
      </c>
      <c r="F6" s="11" t="s">
        <v>39</v>
      </c>
      <c r="G6" s="77">
        <f t="shared" si="0"/>
        <v>5</v>
      </c>
      <c r="H6" s="78">
        <f t="shared" si="1"/>
        <v>2</v>
      </c>
      <c r="I6" s="78">
        <f t="shared" si="2"/>
        <v>15</v>
      </c>
      <c r="J6" s="78">
        <f t="shared" si="3"/>
        <v>8</v>
      </c>
      <c r="K6" s="78">
        <f t="shared" si="4"/>
        <v>7</v>
      </c>
      <c r="L6" s="78">
        <f t="shared" si="5"/>
        <v>230</v>
      </c>
      <c r="M6" s="78">
        <f t="shared" si="6"/>
        <v>197</v>
      </c>
      <c r="N6" s="78">
        <f t="shared" si="7"/>
        <v>33</v>
      </c>
      <c r="O6" s="79">
        <f t="shared" si="8"/>
        <v>12</v>
      </c>
    </row>
    <row r="7" spans="2:16" x14ac:dyDescent="0.4">
      <c r="B7" s="10">
        <v>4</v>
      </c>
      <c r="C7" s="11" t="s">
        <v>37</v>
      </c>
      <c r="E7" s="14">
        <v>4</v>
      </c>
      <c r="F7" s="11" t="s">
        <v>37</v>
      </c>
      <c r="G7" s="77">
        <f t="shared" si="0"/>
        <v>4</v>
      </c>
      <c r="H7" s="78">
        <f t="shared" si="1"/>
        <v>3</v>
      </c>
      <c r="I7" s="78">
        <f t="shared" si="2"/>
        <v>12</v>
      </c>
      <c r="J7" s="78">
        <f t="shared" si="3"/>
        <v>12</v>
      </c>
      <c r="K7" s="78">
        <f t="shared" si="4"/>
        <v>0</v>
      </c>
      <c r="L7" s="78">
        <f t="shared" si="5"/>
        <v>228</v>
      </c>
      <c r="M7" s="78">
        <f t="shared" si="6"/>
        <v>213</v>
      </c>
      <c r="N7" s="78">
        <f t="shared" si="7"/>
        <v>15</v>
      </c>
      <c r="O7" s="79">
        <f t="shared" si="8"/>
        <v>11</v>
      </c>
    </row>
    <row r="8" spans="2:16" x14ac:dyDescent="0.4">
      <c r="B8" s="10">
        <v>5</v>
      </c>
      <c r="C8" s="11" t="s">
        <v>38</v>
      </c>
      <c r="E8" s="14">
        <v>5</v>
      </c>
      <c r="F8" s="11" t="s">
        <v>35</v>
      </c>
      <c r="G8" s="77">
        <f t="shared" si="0"/>
        <v>3</v>
      </c>
      <c r="H8" s="78">
        <f t="shared" si="1"/>
        <v>4</v>
      </c>
      <c r="I8" s="78">
        <f t="shared" si="2"/>
        <v>15</v>
      </c>
      <c r="J8" s="78">
        <f t="shared" si="3"/>
        <v>12</v>
      </c>
      <c r="K8" s="78">
        <f t="shared" si="4"/>
        <v>3</v>
      </c>
      <c r="L8" s="78">
        <f t="shared" si="5"/>
        <v>263</v>
      </c>
      <c r="M8" s="78">
        <f t="shared" si="6"/>
        <v>240</v>
      </c>
      <c r="N8" s="78">
        <f t="shared" si="7"/>
        <v>23</v>
      </c>
      <c r="O8" s="79">
        <f t="shared" si="8"/>
        <v>10</v>
      </c>
    </row>
    <row r="9" spans="2:16" x14ac:dyDescent="0.4">
      <c r="B9" s="10">
        <v>6</v>
      </c>
      <c r="C9" s="11" t="s">
        <v>39</v>
      </c>
      <c r="E9" s="14">
        <v>6</v>
      </c>
      <c r="F9" s="11" t="s">
        <v>38</v>
      </c>
      <c r="G9" s="77">
        <f t="shared" si="0"/>
        <v>2</v>
      </c>
      <c r="H9" s="78">
        <f t="shared" si="1"/>
        <v>5</v>
      </c>
      <c r="I9" s="78">
        <f t="shared" si="2"/>
        <v>8</v>
      </c>
      <c r="J9" s="78">
        <f t="shared" si="3"/>
        <v>15</v>
      </c>
      <c r="K9" s="78">
        <f t="shared" si="4"/>
        <v>-7</v>
      </c>
      <c r="L9" s="78">
        <f t="shared" si="5"/>
        <v>191</v>
      </c>
      <c r="M9" s="78">
        <f t="shared" si="6"/>
        <v>223</v>
      </c>
      <c r="N9" s="78">
        <f t="shared" si="7"/>
        <v>-32</v>
      </c>
      <c r="O9" s="79">
        <f t="shared" si="8"/>
        <v>9</v>
      </c>
    </row>
    <row r="10" spans="2:16" ht="14.25" thickBot="1" x14ac:dyDescent="0.45">
      <c r="B10" s="10">
        <v>7</v>
      </c>
      <c r="C10" s="109" t="s">
        <v>40</v>
      </c>
      <c r="E10" s="14">
        <v>7</v>
      </c>
      <c r="F10" s="109" t="s">
        <v>40</v>
      </c>
      <c r="G10" s="77">
        <f t="shared" si="0"/>
        <v>1</v>
      </c>
      <c r="H10" s="78">
        <f t="shared" si="1"/>
        <v>6</v>
      </c>
      <c r="I10" s="78">
        <f t="shared" si="2"/>
        <v>4</v>
      </c>
      <c r="J10" s="78">
        <f t="shared" si="3"/>
        <v>20</v>
      </c>
      <c r="K10" s="78">
        <f t="shared" si="4"/>
        <v>-16</v>
      </c>
      <c r="L10" s="78">
        <f t="shared" si="5"/>
        <v>168</v>
      </c>
      <c r="M10" s="78">
        <f t="shared" si="6"/>
        <v>257</v>
      </c>
      <c r="N10" s="78">
        <f t="shared" si="7"/>
        <v>-89</v>
      </c>
      <c r="O10" s="79">
        <f t="shared" si="8"/>
        <v>8</v>
      </c>
    </row>
    <row r="11" spans="2:16" ht="14.25" thickBot="1" x14ac:dyDescent="0.45">
      <c r="B11" s="10">
        <v>8</v>
      </c>
      <c r="C11" s="109" t="s">
        <v>41</v>
      </c>
      <c r="E11" s="15">
        <v>8</v>
      </c>
      <c r="F11" s="109" t="s">
        <v>41</v>
      </c>
      <c r="G11" s="80">
        <f t="shared" si="0"/>
        <v>0</v>
      </c>
      <c r="H11" s="81">
        <f t="shared" si="1"/>
        <v>7</v>
      </c>
      <c r="I11" s="81">
        <f t="shared" si="2"/>
        <v>2</v>
      </c>
      <c r="J11" s="81">
        <f t="shared" si="3"/>
        <v>21</v>
      </c>
      <c r="K11" s="81">
        <f t="shared" si="4"/>
        <v>-19</v>
      </c>
      <c r="L11" s="81">
        <f t="shared" si="5"/>
        <v>152</v>
      </c>
      <c r="M11" s="81">
        <f t="shared" si="6"/>
        <v>250</v>
      </c>
      <c r="N11" s="81">
        <f t="shared" si="7"/>
        <v>-98</v>
      </c>
      <c r="O11" s="82">
        <f t="shared" si="8"/>
        <v>7</v>
      </c>
    </row>
    <row r="12" spans="2:16" ht="14.25" thickBot="1" x14ac:dyDescent="0.45"/>
    <row r="13" spans="2:16" x14ac:dyDescent="0.4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4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4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4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4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4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4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4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4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4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4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4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4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4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4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4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4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4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Q22" sqref="Q22"/>
    </sheetView>
  </sheetViews>
  <sheetFormatPr defaultRowHeight="15.4" x14ac:dyDescent="0.45"/>
  <cols>
    <col min="1" max="1" width="0.796875" hidden="1" customWidth="1"/>
    <col min="2" max="2" width="1.1328125" customWidth="1"/>
    <col min="3" max="3" width="7" style="36" customWidth="1"/>
    <col min="4" max="4" width="2.796875" style="8" customWidth="1"/>
    <col min="5" max="5" width="27.1328125" style="8" customWidth="1"/>
    <col min="6" max="6" width="2.19921875" style="8" customWidth="1"/>
    <col min="7" max="7" width="3.796875" style="8" customWidth="1"/>
    <col min="8" max="8" width="30" style="8" bestFit="1" customWidth="1"/>
    <col min="9" max="9" width="4.86328125" style="8" customWidth="1"/>
    <col min="10" max="10" width="2.1328125" style="8" customWidth="1"/>
    <col min="11" max="12" width="4.86328125" style="8" customWidth="1"/>
    <col min="13" max="13" width="2.1328125" style="8" customWidth="1"/>
    <col min="14" max="15" width="4.86328125" style="8" customWidth="1"/>
    <col min="16" max="16" width="2.1328125" style="8" customWidth="1"/>
    <col min="17" max="18" width="4.86328125" style="8" customWidth="1"/>
    <col min="19" max="19" width="2.1328125" style="8" customWidth="1"/>
    <col min="20" max="21" width="4.86328125" style="8" customWidth="1"/>
    <col min="22" max="22" width="2.1328125" style="8" customWidth="1"/>
    <col min="23" max="23" width="4.86328125" style="8" customWidth="1"/>
    <col min="24" max="24" width="4.86328125" style="8" hidden="1" customWidth="1"/>
    <col min="25" max="25" width="2.19921875" style="8" hidden="1" customWidth="1"/>
    <col min="26" max="27" width="4.86328125" style="8" hidden="1" customWidth="1"/>
    <col min="28" max="28" width="2.19921875" style="8" hidden="1" customWidth="1"/>
    <col min="29" max="29" width="4.86328125" style="8" hidden="1" customWidth="1"/>
    <col min="30" max="30" width="6.1328125" style="8" customWidth="1"/>
    <col min="31" max="31" width="2.19921875" style="8" customWidth="1"/>
    <col min="32" max="32" width="6.46484375" style="8" customWidth="1"/>
    <col min="33" max="33" width="5.46484375" customWidth="1"/>
    <col min="34" max="35" width="5.19921875" hidden="1" customWidth="1"/>
    <col min="36" max="36" width="0" hidden="1" customWidth="1"/>
    <col min="37" max="37" width="5.53125" style="5" hidden="1" customWidth="1"/>
    <col min="38" max="38" width="5.1328125" style="5" hidden="1" customWidth="1"/>
  </cols>
  <sheetData>
    <row r="1" spans="3:40" ht="3.6" customHeight="1" x14ac:dyDescent="0.45"/>
    <row r="2" spans="3:40" ht="3.6" customHeight="1" x14ac:dyDescent="0.45">
      <c r="I2" s="65"/>
    </row>
    <row r="3" spans="3:40" ht="3.6" customHeight="1" thickBot="1" x14ac:dyDescent="0.5"/>
    <row r="4" spans="3:40" ht="33" customHeight="1" thickBot="1" x14ac:dyDescent="0.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45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Мартин Ристески (433)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Андреј Бејковски (440)</v>
      </c>
      <c r="I5" s="110">
        <v>11</v>
      </c>
      <c r="J5" s="111" t="s">
        <v>1</v>
      </c>
      <c r="K5" s="112">
        <v>5</v>
      </c>
      <c r="L5" s="113">
        <v>12</v>
      </c>
      <c r="M5" s="111" t="s">
        <v>1</v>
      </c>
      <c r="N5" s="114">
        <v>10</v>
      </c>
      <c r="O5" s="110">
        <v>12</v>
      </c>
      <c r="P5" s="111" t="s">
        <v>1</v>
      </c>
      <c r="Q5" s="112">
        <v>10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35</v>
      </c>
      <c r="AI5" s="2">
        <f>SUM(K5,N5,Q5,T5,W5,Z5,AC5,)</f>
        <v>25</v>
      </c>
      <c r="AK5" s="6">
        <f>IF(AD5="","",IF(AD5&gt;AF5,1,0))</f>
        <v>1</v>
      </c>
      <c r="AL5" s="6">
        <f>IF(AD5="","",IF(AK5=1,0,1))</f>
        <v>0</v>
      </c>
    </row>
    <row r="6" spans="3:40" x14ac:dyDescent="0.45">
      <c r="C6" s="130"/>
      <c r="D6" s="67">
        <v>2</v>
      </c>
      <c r="E6" s="22" t="str">
        <f>IF(VLOOKUP(D6,'ЖДРЕБ,ТАБЕЛА'!$B$4:$C$11,2,FALSE)="","",VLOOKUP(D6,'ЖДРЕБ,ТАБЕЛА'!$B$4:$C$11,2,FALSE))</f>
        <v>Кристијан Митев (420)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Дарис Мемиќ (533)</v>
      </c>
      <c r="I6" s="49">
        <v>9</v>
      </c>
      <c r="J6" s="111" t="s">
        <v>1</v>
      </c>
      <c r="K6" s="50">
        <v>11</v>
      </c>
      <c r="L6" s="43">
        <v>11</v>
      </c>
      <c r="M6" s="111" t="s">
        <v>1</v>
      </c>
      <c r="N6" s="55">
        <v>8</v>
      </c>
      <c r="O6" s="49">
        <v>6</v>
      </c>
      <c r="P6" s="111" t="s">
        <v>1</v>
      </c>
      <c r="Q6" s="50">
        <v>11</v>
      </c>
      <c r="R6" s="43">
        <v>11</v>
      </c>
      <c r="S6" s="111" t="s">
        <v>1</v>
      </c>
      <c r="T6" s="55">
        <v>9</v>
      </c>
      <c r="U6" s="49">
        <v>10</v>
      </c>
      <c r="V6" s="111" t="s">
        <v>1</v>
      </c>
      <c r="W6" s="50">
        <v>12</v>
      </c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2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3</v>
      </c>
      <c r="AH6" s="3">
        <f t="shared" ref="AH6:AH8" si="2">SUM(I6,L6,O6,R6,U6,X6,AA6)</f>
        <v>47</v>
      </c>
      <c r="AI6" s="4">
        <f t="shared" ref="AI6:AI8" si="3">SUM(K6,N6,Q6,T6,W6,Z6,AC6,)</f>
        <v>51</v>
      </c>
      <c r="AK6" s="6">
        <f t="shared" ref="AK6:AK32" si="4">IF(AD6="","",IF(AD6&gt;AF6,1,0))</f>
        <v>0</v>
      </c>
      <c r="AL6" s="6">
        <f t="shared" ref="AL6:AL32" si="5">IF(AD6="","",IF(AK6=1,0,1))</f>
        <v>1</v>
      </c>
    </row>
    <row r="7" spans="3:40" x14ac:dyDescent="0.45">
      <c r="C7" s="130"/>
      <c r="D7" s="67">
        <v>3</v>
      </c>
      <c r="E7" s="22" t="str">
        <f>IF(VLOOKUP(D7,'ЖДРЕБ,ТАБЕЛА'!$B$4:$C$11,2,FALSE)="","",VLOOKUP(D7,'ЖДРЕБ,ТАБЕЛА'!$B$4:$C$11,2,FALSE))</f>
        <v>Трајче Маркоски (384)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Огнен Илиески (612)</v>
      </c>
      <c r="I7" s="49">
        <v>11</v>
      </c>
      <c r="J7" s="111" t="s">
        <v>1</v>
      </c>
      <c r="K7" s="50">
        <v>4</v>
      </c>
      <c r="L7" s="43">
        <v>12</v>
      </c>
      <c r="M7" s="111" t="s">
        <v>1</v>
      </c>
      <c r="N7" s="55">
        <v>10</v>
      </c>
      <c r="O7" s="49">
        <v>11</v>
      </c>
      <c r="P7" s="111" t="s">
        <v>1</v>
      </c>
      <c r="Q7" s="50">
        <v>9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34</v>
      </c>
      <c r="AI7" s="4">
        <f t="shared" si="3"/>
        <v>23</v>
      </c>
      <c r="AK7" s="6">
        <f t="shared" si="4"/>
        <v>1</v>
      </c>
      <c r="AL7" s="6">
        <f t="shared" si="5"/>
        <v>0</v>
      </c>
    </row>
    <row r="8" spans="3:40" ht="15.75" thickBot="1" x14ac:dyDescent="0.5">
      <c r="C8" s="130"/>
      <c r="D8" s="68">
        <v>5</v>
      </c>
      <c r="E8" s="22" t="str">
        <f>IF(VLOOKUP(D8,'ЖДРЕБ,ТАБЕЛА'!$B$4:$C$11,2,FALSE)="","",VLOOKUP(D8,'ЖДРЕБ,ТАБЕЛА'!$B$4:$C$11,2,FALSE))</f>
        <v>Димитар Парасков (560)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Михаил Цековски (567)</v>
      </c>
      <c r="I8" s="49">
        <v>11</v>
      </c>
      <c r="J8" s="111" t="s">
        <v>1</v>
      </c>
      <c r="K8" s="50">
        <v>6</v>
      </c>
      <c r="L8" s="43">
        <v>11</v>
      </c>
      <c r="M8" s="111" t="s">
        <v>1</v>
      </c>
      <c r="N8" s="55">
        <v>9</v>
      </c>
      <c r="O8" s="49">
        <v>11</v>
      </c>
      <c r="P8" s="111" t="s">
        <v>1</v>
      </c>
      <c r="Q8" s="50">
        <v>4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19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45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Мартин Ристески (433)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Дарис Мемиќ (533)</v>
      </c>
      <c r="I9" s="47">
        <v>11</v>
      </c>
      <c r="J9" s="111" t="s">
        <v>1</v>
      </c>
      <c r="K9" s="48">
        <v>3</v>
      </c>
      <c r="L9" s="42">
        <v>11</v>
      </c>
      <c r="M9" s="111" t="s">
        <v>1</v>
      </c>
      <c r="N9" s="54">
        <v>7</v>
      </c>
      <c r="O9" s="47">
        <v>11</v>
      </c>
      <c r="P9" s="111" t="s">
        <v>1</v>
      </c>
      <c r="Q9" s="48">
        <v>4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14</v>
      </c>
      <c r="AK9" s="6">
        <f t="shared" si="4"/>
        <v>1</v>
      </c>
      <c r="AL9" s="6">
        <f t="shared" si="5"/>
        <v>0</v>
      </c>
    </row>
    <row r="10" spans="3:40" x14ac:dyDescent="0.45">
      <c r="C10" s="127"/>
      <c r="D10" s="69">
        <v>4</v>
      </c>
      <c r="E10" s="29" t="str">
        <f>IF(VLOOKUP(D10,'ЖДРЕБ,ТАБЕЛА'!$B$4:$C$11,2,FALSE)="","",VLOOKUP(D10,'ЖДРЕБ,ТАБЕЛА'!$B$4:$C$11,2,FALSE))</f>
        <v>Андреј Бејковски (440)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Огнен Илиески (612)</v>
      </c>
      <c r="I10" s="49">
        <v>11</v>
      </c>
      <c r="J10" s="111" t="s">
        <v>1</v>
      </c>
      <c r="K10" s="50">
        <v>6</v>
      </c>
      <c r="L10" s="43">
        <v>11</v>
      </c>
      <c r="M10" s="111" t="s">
        <v>1</v>
      </c>
      <c r="N10" s="55">
        <v>4</v>
      </c>
      <c r="O10" s="49">
        <v>11</v>
      </c>
      <c r="P10" s="111" t="s">
        <v>1</v>
      </c>
      <c r="Q10" s="50">
        <v>8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18</v>
      </c>
      <c r="AK10" s="6">
        <f t="shared" si="4"/>
        <v>1</v>
      </c>
      <c r="AL10" s="6">
        <f t="shared" si="5"/>
        <v>0</v>
      </c>
    </row>
    <row r="11" spans="3:40" x14ac:dyDescent="0.45">
      <c r="C11" s="127"/>
      <c r="D11" s="69">
        <v>2</v>
      </c>
      <c r="E11" s="29" t="str">
        <f>IF(VLOOKUP(D11,'ЖДРЕБ,ТАБЕЛА'!$B$4:$C$11,2,FALSE)="","",VLOOKUP(D11,'ЖДРЕБ,ТАБЕЛА'!$B$4:$C$11,2,FALSE))</f>
        <v>Кристијан Митев (420)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Михаил Цековски (567)</v>
      </c>
      <c r="I11" s="49">
        <v>11</v>
      </c>
      <c r="J11" s="111" t="s">
        <v>1</v>
      </c>
      <c r="K11" s="50">
        <v>6</v>
      </c>
      <c r="L11" s="43">
        <v>11</v>
      </c>
      <c r="M11" s="111" t="s">
        <v>1</v>
      </c>
      <c r="N11" s="55">
        <v>5</v>
      </c>
      <c r="O11" s="49">
        <v>11</v>
      </c>
      <c r="P11" s="111" t="s">
        <v>1</v>
      </c>
      <c r="Q11" s="50">
        <v>8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19</v>
      </c>
      <c r="AK11" s="6">
        <f t="shared" si="4"/>
        <v>1</v>
      </c>
      <c r="AL11" s="6">
        <f t="shared" si="5"/>
        <v>0</v>
      </c>
    </row>
    <row r="12" spans="3:40" ht="15.75" thickBot="1" x14ac:dyDescent="0.5">
      <c r="C12" s="128"/>
      <c r="D12" s="85">
        <v>3</v>
      </c>
      <c r="E12" s="86" t="str">
        <f>IF(VLOOKUP(D12,'ЖДРЕБ,ТАБЕЛА'!$B$4:$C$11,2,FALSE)="","",VLOOKUP(D12,'ЖДРЕБ,ТАБЕЛА'!$B$4:$C$11,2,FALSE))</f>
        <v>Трајче Маркоски (384)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Димитар Парасков (560)</v>
      </c>
      <c r="I12" s="89">
        <v>9</v>
      </c>
      <c r="J12" s="111" t="s">
        <v>1</v>
      </c>
      <c r="K12" s="91">
        <v>11</v>
      </c>
      <c r="L12" s="92">
        <v>11</v>
      </c>
      <c r="M12" s="111" t="s">
        <v>1</v>
      </c>
      <c r="N12" s="93">
        <v>4</v>
      </c>
      <c r="O12" s="89">
        <v>17</v>
      </c>
      <c r="P12" s="111" t="s">
        <v>1</v>
      </c>
      <c r="Q12" s="91">
        <v>15</v>
      </c>
      <c r="R12" s="92">
        <v>11</v>
      </c>
      <c r="S12" s="111" t="s">
        <v>1</v>
      </c>
      <c r="T12" s="93">
        <v>7</v>
      </c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48</v>
      </c>
      <c r="AI12" s="4">
        <f t="shared" si="9"/>
        <v>37</v>
      </c>
      <c r="AK12" s="6">
        <f t="shared" si="4"/>
        <v>1</v>
      </c>
      <c r="AL12" s="6">
        <f t="shared" si="5"/>
        <v>0</v>
      </c>
    </row>
    <row r="13" spans="3:40" x14ac:dyDescent="0.45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Мартин Ристески (433)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Огнен Илиески (612)</v>
      </c>
      <c r="I13" s="110">
        <v>11</v>
      </c>
      <c r="J13" s="111" t="s">
        <v>1</v>
      </c>
      <c r="K13" s="112">
        <v>4</v>
      </c>
      <c r="L13" s="113">
        <v>11</v>
      </c>
      <c r="M13" s="111" t="s">
        <v>1</v>
      </c>
      <c r="N13" s="114">
        <v>6</v>
      </c>
      <c r="O13" s="110">
        <v>11</v>
      </c>
      <c r="P13" s="111" t="s">
        <v>1</v>
      </c>
      <c r="Q13" s="112">
        <v>7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17</v>
      </c>
      <c r="AK13" s="6">
        <f t="shared" si="4"/>
        <v>1</v>
      </c>
      <c r="AL13" s="6">
        <f t="shared" si="5"/>
        <v>0</v>
      </c>
    </row>
    <row r="14" spans="3:40" x14ac:dyDescent="0.45">
      <c r="C14" s="130"/>
      <c r="D14" s="67">
        <v>6</v>
      </c>
      <c r="E14" s="22" t="str">
        <f>IF(VLOOKUP(D14,'ЖДРЕБ,ТАБЕЛА'!$B$4:$C$11,2,FALSE)="","",VLOOKUP(D14,'ЖДРЕБ,ТАБЕЛА'!$B$4:$C$11,2,FALSE))</f>
        <v>Дарис Мемиќ (533)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Михаил Цековски (567)</v>
      </c>
      <c r="I14" s="49">
        <v>11</v>
      </c>
      <c r="J14" s="111" t="s">
        <v>1</v>
      </c>
      <c r="K14" s="50">
        <v>3</v>
      </c>
      <c r="L14" s="43">
        <v>12</v>
      </c>
      <c r="M14" s="111" t="s">
        <v>1</v>
      </c>
      <c r="N14" s="55">
        <v>10</v>
      </c>
      <c r="O14" s="49">
        <v>11</v>
      </c>
      <c r="P14" s="111" t="s">
        <v>1</v>
      </c>
      <c r="Q14" s="50">
        <v>4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34</v>
      </c>
      <c r="AI14" s="4">
        <f t="shared" ref="AI14:AI32" si="13">SUM(K14,N14,Q14,T14,W14,Z14,AC14,)</f>
        <v>17</v>
      </c>
      <c r="AK14" s="6">
        <f t="shared" si="4"/>
        <v>1</v>
      </c>
      <c r="AL14" s="6">
        <f t="shared" si="5"/>
        <v>0</v>
      </c>
    </row>
    <row r="15" spans="3:40" x14ac:dyDescent="0.45">
      <c r="C15" s="130"/>
      <c r="D15" s="67">
        <v>4</v>
      </c>
      <c r="E15" s="22" t="str">
        <f>IF(VLOOKUP(D15,'ЖДРЕБ,ТАБЕЛА'!$B$4:$C$11,2,FALSE)="","",VLOOKUP(D15,'ЖДРЕБ,ТАБЕЛА'!$B$4:$C$11,2,FALSE))</f>
        <v>Андреј Бејковски (440)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Димитар Парасков (560)</v>
      </c>
      <c r="I15" s="49">
        <v>8</v>
      </c>
      <c r="J15" s="111" t="s">
        <v>1</v>
      </c>
      <c r="K15" s="50">
        <v>11</v>
      </c>
      <c r="L15" s="43">
        <v>11</v>
      </c>
      <c r="M15" s="111" t="s">
        <v>1</v>
      </c>
      <c r="N15" s="55">
        <v>6</v>
      </c>
      <c r="O15" s="49">
        <v>11</v>
      </c>
      <c r="P15" s="111" t="s">
        <v>1</v>
      </c>
      <c r="Q15" s="50">
        <v>3</v>
      </c>
      <c r="R15" s="43">
        <v>11</v>
      </c>
      <c r="S15" s="111" t="s">
        <v>1</v>
      </c>
      <c r="T15" s="55">
        <v>6</v>
      </c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41</v>
      </c>
      <c r="AI15" s="4">
        <f t="shared" si="13"/>
        <v>26</v>
      </c>
      <c r="AK15" s="6">
        <f t="shared" si="4"/>
        <v>1</v>
      </c>
      <c r="AL15" s="6">
        <f t="shared" si="5"/>
        <v>0</v>
      </c>
    </row>
    <row r="16" spans="3:40" ht="15.75" thickBot="1" x14ac:dyDescent="0.5">
      <c r="C16" s="130"/>
      <c r="D16" s="68">
        <v>2</v>
      </c>
      <c r="E16" s="22" t="str">
        <f>IF(VLOOKUP(D16,'ЖДРЕБ,ТАБЕЛА'!$B$4:$C$11,2,FALSE)="","",VLOOKUP(D16,'ЖДРЕБ,ТАБЕЛА'!$B$4:$C$11,2,FALSE))</f>
        <v>Кристијан Митев (420)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Трајче Маркоски (384)</v>
      </c>
      <c r="I16" s="49">
        <v>13</v>
      </c>
      <c r="J16" s="111" t="s">
        <v>1</v>
      </c>
      <c r="K16" s="50">
        <v>11</v>
      </c>
      <c r="L16" s="43">
        <v>8</v>
      </c>
      <c r="M16" s="111" t="s">
        <v>1</v>
      </c>
      <c r="N16" s="55">
        <v>11</v>
      </c>
      <c r="O16" s="49">
        <v>8</v>
      </c>
      <c r="P16" s="111" t="s">
        <v>1</v>
      </c>
      <c r="Q16" s="50">
        <v>11</v>
      </c>
      <c r="R16" s="43">
        <v>9</v>
      </c>
      <c r="S16" s="111" t="s">
        <v>1</v>
      </c>
      <c r="T16" s="55">
        <v>11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1</v>
      </c>
      <c r="AE16" s="24" t="s">
        <v>1</v>
      </c>
      <c r="AF16" s="25">
        <f t="shared" si="11"/>
        <v>3</v>
      </c>
      <c r="AH16" s="3">
        <f t="shared" si="12"/>
        <v>38</v>
      </c>
      <c r="AI16" s="4">
        <f t="shared" si="13"/>
        <v>44</v>
      </c>
      <c r="AK16" s="6">
        <f t="shared" si="4"/>
        <v>0</v>
      </c>
      <c r="AL16" s="6">
        <f t="shared" si="5"/>
        <v>1</v>
      </c>
    </row>
    <row r="17" spans="3:38" x14ac:dyDescent="0.45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Мартин Ристески (433)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Михаил Цековски (567)</v>
      </c>
      <c r="I17" s="47">
        <v>11</v>
      </c>
      <c r="J17" s="111" t="s">
        <v>1</v>
      </c>
      <c r="K17" s="48">
        <v>6</v>
      </c>
      <c r="L17" s="42">
        <v>11</v>
      </c>
      <c r="M17" s="111" t="s">
        <v>1</v>
      </c>
      <c r="N17" s="54">
        <v>3</v>
      </c>
      <c r="O17" s="47">
        <v>11</v>
      </c>
      <c r="P17" s="111" t="s">
        <v>1</v>
      </c>
      <c r="Q17" s="48">
        <v>2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11</v>
      </c>
      <c r="AK17" s="6">
        <f t="shared" si="4"/>
        <v>1</v>
      </c>
      <c r="AL17" s="6">
        <f t="shared" si="5"/>
        <v>0</v>
      </c>
    </row>
    <row r="18" spans="3:38" x14ac:dyDescent="0.45">
      <c r="C18" s="127"/>
      <c r="D18" s="69">
        <v>8</v>
      </c>
      <c r="E18" s="29" t="str">
        <f>IF(VLOOKUP(D18,'ЖДРЕБ,ТАБЕЛА'!$B$4:$C$11,2,FALSE)="","",VLOOKUP(D18,'ЖДРЕБ,ТАБЕЛА'!$B$4:$C$11,2,FALSE))</f>
        <v>Огнен Илиески (612)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Димитар Парасков (560)</v>
      </c>
      <c r="I18" s="49">
        <v>8</v>
      </c>
      <c r="J18" s="111" t="s">
        <v>1</v>
      </c>
      <c r="K18" s="50">
        <v>11</v>
      </c>
      <c r="L18" s="43">
        <v>3</v>
      </c>
      <c r="M18" s="111" t="s">
        <v>1</v>
      </c>
      <c r="N18" s="55">
        <v>11</v>
      </c>
      <c r="O18" s="49">
        <v>2</v>
      </c>
      <c r="P18" s="111" t="s">
        <v>1</v>
      </c>
      <c r="Q18" s="50">
        <v>11</v>
      </c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13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45">
      <c r="C19" s="127"/>
      <c r="D19" s="69">
        <v>6</v>
      </c>
      <c r="E19" s="29" t="str">
        <f>IF(VLOOKUP(D19,'ЖДРЕБ,ТАБЕЛА'!$B$4:$C$11,2,FALSE)="","",VLOOKUP(D19,'ЖДРЕБ,ТАБЕЛА'!$B$4:$C$11,2,FALSE))</f>
        <v>Дарис Мемиќ (533)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Трајче Маркоски (384)</v>
      </c>
      <c r="I19" s="49">
        <v>8</v>
      </c>
      <c r="J19" s="111" t="s">
        <v>1</v>
      </c>
      <c r="K19" s="50">
        <v>11</v>
      </c>
      <c r="L19" s="43">
        <v>7</v>
      </c>
      <c r="M19" s="111" t="s">
        <v>1</v>
      </c>
      <c r="N19" s="55">
        <v>11</v>
      </c>
      <c r="O19" s="49">
        <v>14</v>
      </c>
      <c r="P19" s="111" t="s">
        <v>1</v>
      </c>
      <c r="Q19" s="50">
        <v>16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29</v>
      </c>
      <c r="AI19" s="4">
        <f t="shared" si="13"/>
        <v>38</v>
      </c>
      <c r="AK19" s="6">
        <f t="shared" si="4"/>
        <v>0</v>
      </c>
      <c r="AL19" s="6">
        <f t="shared" si="5"/>
        <v>1</v>
      </c>
    </row>
    <row r="20" spans="3:38" ht="15.75" thickBot="1" x14ac:dyDescent="0.5">
      <c r="C20" s="128"/>
      <c r="D20" s="85">
        <v>4</v>
      </c>
      <c r="E20" s="86" t="str">
        <f>IF(VLOOKUP(D20,'ЖДРЕБ,ТАБЕЛА'!$B$4:$C$11,2,FALSE)="","",VLOOKUP(D20,'ЖДРЕБ,ТАБЕЛА'!$B$4:$C$11,2,FALSE))</f>
        <v>Андреј Бејковски (440)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Кристијан Митев (420)</v>
      </c>
      <c r="I20" s="89">
        <v>4</v>
      </c>
      <c r="J20" s="111" t="s">
        <v>1</v>
      </c>
      <c r="K20" s="91">
        <v>11</v>
      </c>
      <c r="L20" s="92">
        <v>8</v>
      </c>
      <c r="M20" s="111" t="s">
        <v>1</v>
      </c>
      <c r="N20" s="93">
        <v>11</v>
      </c>
      <c r="O20" s="89">
        <v>11</v>
      </c>
      <c r="P20" s="111" t="s">
        <v>1</v>
      </c>
      <c r="Q20" s="91">
        <v>2</v>
      </c>
      <c r="R20" s="92">
        <v>11</v>
      </c>
      <c r="S20" s="111" t="s">
        <v>1</v>
      </c>
      <c r="T20" s="93">
        <v>8</v>
      </c>
      <c r="U20" s="89">
        <v>13</v>
      </c>
      <c r="V20" s="111" t="s">
        <v>1</v>
      </c>
      <c r="W20" s="91">
        <v>11</v>
      </c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2</v>
      </c>
      <c r="AH20" s="3">
        <f t="shared" si="12"/>
        <v>47</v>
      </c>
      <c r="AI20" s="4">
        <f t="shared" si="13"/>
        <v>43</v>
      </c>
      <c r="AK20" s="6">
        <f t="shared" si="4"/>
        <v>1</v>
      </c>
      <c r="AL20" s="6">
        <f t="shared" si="5"/>
        <v>0</v>
      </c>
    </row>
    <row r="21" spans="3:38" x14ac:dyDescent="0.45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Мартин Ристески (433)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Димитар Парасков (560)</v>
      </c>
      <c r="I21" s="110">
        <v>11</v>
      </c>
      <c r="J21" s="111" t="s">
        <v>1</v>
      </c>
      <c r="K21" s="112">
        <v>7</v>
      </c>
      <c r="L21" s="113">
        <v>11</v>
      </c>
      <c r="M21" s="111" t="s">
        <v>1</v>
      </c>
      <c r="N21" s="114">
        <v>6</v>
      </c>
      <c r="O21" s="110">
        <v>11</v>
      </c>
      <c r="P21" s="111" t="s">
        <v>1</v>
      </c>
      <c r="Q21" s="112">
        <v>9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22</v>
      </c>
      <c r="AK21" s="6">
        <f t="shared" si="4"/>
        <v>1</v>
      </c>
      <c r="AL21" s="6">
        <f t="shared" si="5"/>
        <v>0</v>
      </c>
    </row>
    <row r="22" spans="3:38" x14ac:dyDescent="0.45">
      <c r="C22" s="130"/>
      <c r="D22" s="67">
        <v>7</v>
      </c>
      <c r="E22" s="22" t="str">
        <f>IF(VLOOKUP(D22,'ЖДРЕБ,ТАБЕЛА'!$B$4:$C$11,2,FALSE)="","",VLOOKUP(D22,'ЖДРЕБ,ТАБЕЛА'!$B$4:$C$11,2,FALSE))</f>
        <v>Михаил Цековски (567)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Трајче Маркоски (384)</v>
      </c>
      <c r="I22" s="49">
        <v>5</v>
      </c>
      <c r="J22" s="111" t="s">
        <v>1</v>
      </c>
      <c r="K22" s="50">
        <v>11</v>
      </c>
      <c r="L22" s="43">
        <v>7</v>
      </c>
      <c r="M22" s="111" t="s">
        <v>1</v>
      </c>
      <c r="N22" s="55">
        <v>11</v>
      </c>
      <c r="O22" s="49">
        <v>11</v>
      </c>
      <c r="P22" s="111" t="s">
        <v>1</v>
      </c>
      <c r="Q22" s="50">
        <v>9</v>
      </c>
      <c r="R22" s="43">
        <v>5</v>
      </c>
      <c r="S22" s="111" t="s">
        <v>1</v>
      </c>
      <c r="T22" s="55">
        <v>11</v>
      </c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28</v>
      </c>
      <c r="AI22" s="4">
        <f t="shared" si="13"/>
        <v>42</v>
      </c>
      <c r="AK22" s="6">
        <f t="shared" si="4"/>
        <v>0</v>
      </c>
      <c r="AL22" s="6">
        <f t="shared" si="5"/>
        <v>1</v>
      </c>
    </row>
    <row r="23" spans="3:38" x14ac:dyDescent="0.45">
      <c r="C23" s="130"/>
      <c r="D23" s="67">
        <v>8</v>
      </c>
      <c r="E23" s="22" t="str">
        <f>IF(VLOOKUP(D23,'ЖДРЕБ,ТАБЕЛА'!$B$4:$C$11,2,FALSE)="","",VLOOKUP(D23,'ЖДРЕБ,ТАБЕЛА'!$B$4:$C$11,2,FALSE))</f>
        <v>Огнен Илиески (612)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Кристијан Митев (420)</v>
      </c>
      <c r="I23" s="49">
        <v>7</v>
      </c>
      <c r="J23" s="111" t="s">
        <v>1</v>
      </c>
      <c r="K23" s="50">
        <v>11</v>
      </c>
      <c r="L23" s="43">
        <v>5</v>
      </c>
      <c r="M23" s="111" t="s">
        <v>1</v>
      </c>
      <c r="N23" s="55">
        <v>11</v>
      </c>
      <c r="O23" s="49">
        <v>5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17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5.75" thickBot="1" x14ac:dyDescent="0.5">
      <c r="C24" s="130"/>
      <c r="D24" s="68">
        <v>6</v>
      </c>
      <c r="E24" s="22" t="str">
        <f>IF(VLOOKUP(D24,'ЖДРЕБ,ТАБЕЛА'!$B$4:$C$11,2,FALSE)="","",VLOOKUP(D24,'ЖДРЕБ,ТАБЕЛА'!$B$4:$C$11,2,FALSE))</f>
        <v>Дарис Мемиќ (533)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Андреј Бејковски (440)</v>
      </c>
      <c r="I24" s="49">
        <v>11</v>
      </c>
      <c r="J24" s="111" t="s">
        <v>1</v>
      </c>
      <c r="K24" s="50">
        <v>9</v>
      </c>
      <c r="L24" s="43">
        <v>11</v>
      </c>
      <c r="M24" s="111" t="s">
        <v>1</v>
      </c>
      <c r="N24" s="55">
        <v>6</v>
      </c>
      <c r="O24" s="49">
        <v>11</v>
      </c>
      <c r="P24" s="111" t="s">
        <v>1</v>
      </c>
      <c r="Q24" s="50">
        <v>9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3</v>
      </c>
      <c r="AE24" s="24" t="s">
        <v>1</v>
      </c>
      <c r="AF24" s="25">
        <f t="shared" si="11"/>
        <v>0</v>
      </c>
      <c r="AH24" s="3">
        <f t="shared" si="12"/>
        <v>33</v>
      </c>
      <c r="AI24" s="4">
        <f t="shared" si="13"/>
        <v>24</v>
      </c>
      <c r="AK24" s="6">
        <f t="shared" si="4"/>
        <v>1</v>
      </c>
      <c r="AL24" s="6">
        <f t="shared" si="5"/>
        <v>0</v>
      </c>
    </row>
    <row r="25" spans="3:38" x14ac:dyDescent="0.45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Мартин Ристески (433)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Трајче Маркоски (384)</v>
      </c>
      <c r="I25" s="47">
        <v>12</v>
      </c>
      <c r="J25" s="111" t="s">
        <v>1</v>
      </c>
      <c r="K25" s="48">
        <v>10</v>
      </c>
      <c r="L25" s="42">
        <v>11</v>
      </c>
      <c r="M25" s="111" t="s">
        <v>1</v>
      </c>
      <c r="N25" s="54">
        <v>1</v>
      </c>
      <c r="O25" s="47">
        <v>11</v>
      </c>
      <c r="P25" s="111" t="s">
        <v>1</v>
      </c>
      <c r="Q25" s="48">
        <v>5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34</v>
      </c>
      <c r="AI25" s="2">
        <f t="shared" si="13"/>
        <v>16</v>
      </c>
      <c r="AK25" s="6">
        <f t="shared" si="4"/>
        <v>1</v>
      </c>
      <c r="AL25" s="6">
        <f t="shared" si="5"/>
        <v>0</v>
      </c>
    </row>
    <row r="26" spans="3:38" x14ac:dyDescent="0.45">
      <c r="C26" s="127"/>
      <c r="D26" s="69">
        <v>5</v>
      </c>
      <c r="E26" s="29" t="str">
        <f>IF(VLOOKUP(D26,'ЖДРЕБ,ТАБЕЛА'!$B$4:$C$11,2,FALSE)="","",VLOOKUP(D26,'ЖДРЕБ,ТАБЕЛА'!$B$4:$C$11,2,FALSE))</f>
        <v>Димитар Парасков (560)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Кристијан Митев (420)</v>
      </c>
      <c r="I26" s="49">
        <v>5</v>
      </c>
      <c r="J26" s="111" t="s">
        <v>1</v>
      </c>
      <c r="K26" s="50">
        <v>11</v>
      </c>
      <c r="L26" s="43">
        <v>5</v>
      </c>
      <c r="M26" s="111" t="s">
        <v>1</v>
      </c>
      <c r="N26" s="55">
        <v>11</v>
      </c>
      <c r="O26" s="49">
        <v>7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17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45">
      <c r="C27" s="127"/>
      <c r="D27" s="69">
        <v>7</v>
      </c>
      <c r="E27" s="29" t="str">
        <f>IF(VLOOKUP(D27,'ЖДРЕБ,ТАБЕЛА'!$B$4:$C$11,2,FALSE)="","",VLOOKUP(D27,'ЖДРЕБ,ТАБЕЛА'!$B$4:$C$11,2,FALSE))</f>
        <v>Михаил Цековски (567)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Андреј Бејковски (440)</v>
      </c>
      <c r="I27" s="49">
        <v>8</v>
      </c>
      <c r="J27" s="111" t="s">
        <v>1</v>
      </c>
      <c r="K27" s="50">
        <v>11</v>
      </c>
      <c r="L27" s="43">
        <v>7</v>
      </c>
      <c r="M27" s="111" t="s">
        <v>1</v>
      </c>
      <c r="N27" s="55">
        <v>11</v>
      </c>
      <c r="O27" s="49">
        <v>8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23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5.75" thickBot="1" x14ac:dyDescent="0.5">
      <c r="C28" s="128"/>
      <c r="D28" s="85">
        <v>8</v>
      </c>
      <c r="E28" s="86" t="str">
        <f>IF(VLOOKUP(D28,'ЖДРЕБ,ТАБЕЛА'!$B$4:$C$11,2,FALSE)="","",VLOOKUP(D28,'ЖДРЕБ,ТАБЕЛА'!$B$4:$C$11,2,FALSE))</f>
        <v>Огнен Илиески (612)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Дарис Мемиќ (533)</v>
      </c>
      <c r="I28" s="89">
        <v>3</v>
      </c>
      <c r="J28" s="111" t="s">
        <v>1</v>
      </c>
      <c r="K28" s="91">
        <v>11</v>
      </c>
      <c r="L28" s="92">
        <v>4</v>
      </c>
      <c r="M28" s="111" t="s">
        <v>1</v>
      </c>
      <c r="N28" s="93">
        <v>11</v>
      </c>
      <c r="O28" s="89">
        <v>8</v>
      </c>
      <c r="P28" s="111" t="s">
        <v>1</v>
      </c>
      <c r="Q28" s="91">
        <v>11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15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45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Мартин Ристески (433)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Кристијан Митев (420)</v>
      </c>
      <c r="I29" s="110">
        <v>11</v>
      </c>
      <c r="J29" s="111" t="s">
        <v>1</v>
      </c>
      <c r="K29" s="112">
        <v>7</v>
      </c>
      <c r="L29" s="113">
        <v>12</v>
      </c>
      <c r="M29" s="111" t="s">
        <v>1</v>
      </c>
      <c r="N29" s="114">
        <v>10</v>
      </c>
      <c r="O29" s="110">
        <v>11</v>
      </c>
      <c r="P29" s="111" t="s">
        <v>1</v>
      </c>
      <c r="Q29" s="112">
        <v>13</v>
      </c>
      <c r="R29" s="113">
        <v>11</v>
      </c>
      <c r="S29" s="111" t="s">
        <v>1</v>
      </c>
      <c r="T29" s="114">
        <v>6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45</v>
      </c>
      <c r="AI29" s="2">
        <f t="shared" si="13"/>
        <v>36</v>
      </c>
      <c r="AK29" s="6">
        <f t="shared" si="4"/>
        <v>1</v>
      </c>
      <c r="AL29" s="6">
        <f t="shared" si="5"/>
        <v>0</v>
      </c>
    </row>
    <row r="30" spans="3:38" x14ac:dyDescent="0.45">
      <c r="C30" s="130"/>
      <c r="D30" s="67">
        <v>3</v>
      </c>
      <c r="E30" s="22" t="str">
        <f>IF(VLOOKUP(D30,'ЖДРЕБ,ТАБЕЛА'!$B$4:$C$11,2,FALSE)="","",VLOOKUP(D30,'ЖДРЕБ,ТАБЕЛА'!$B$4:$C$11,2,FALSE))</f>
        <v>Трајче Маркоски (384)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Андреј Бејковски (440)</v>
      </c>
      <c r="I30" s="49">
        <v>11</v>
      </c>
      <c r="J30" s="111" t="s">
        <v>1</v>
      </c>
      <c r="K30" s="50">
        <v>6</v>
      </c>
      <c r="L30" s="43">
        <v>13</v>
      </c>
      <c r="M30" s="111" t="s">
        <v>1</v>
      </c>
      <c r="N30" s="55">
        <v>11</v>
      </c>
      <c r="O30" s="49">
        <v>11</v>
      </c>
      <c r="P30" s="111" t="s">
        <v>1</v>
      </c>
      <c r="Q30" s="50">
        <v>8</v>
      </c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35</v>
      </c>
      <c r="AI30" s="4">
        <f t="shared" si="13"/>
        <v>25</v>
      </c>
      <c r="AK30" s="6">
        <f t="shared" si="4"/>
        <v>1</v>
      </c>
      <c r="AL30" s="6">
        <f t="shared" si="5"/>
        <v>0</v>
      </c>
    </row>
    <row r="31" spans="3:38" x14ac:dyDescent="0.45">
      <c r="C31" s="130"/>
      <c r="D31" s="67">
        <v>5</v>
      </c>
      <c r="E31" s="22" t="str">
        <f>IF(VLOOKUP(D31,'ЖДРЕБ,ТАБЕЛА'!$B$4:$C$11,2,FALSE)="","",VLOOKUP(D31,'ЖДРЕБ,ТАБЕЛА'!$B$4:$C$11,2,FALSE))</f>
        <v>Димитар Парасков (560)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Дарис Мемиќ (533)</v>
      </c>
      <c r="I31" s="49">
        <v>8</v>
      </c>
      <c r="J31" s="111" t="s">
        <v>1</v>
      </c>
      <c r="K31" s="50">
        <v>11</v>
      </c>
      <c r="L31" s="43">
        <v>3</v>
      </c>
      <c r="M31" s="111" t="s">
        <v>1</v>
      </c>
      <c r="N31" s="55">
        <v>11</v>
      </c>
      <c r="O31" s="49">
        <v>12</v>
      </c>
      <c r="P31" s="111" t="s">
        <v>1</v>
      </c>
      <c r="Q31" s="50">
        <v>14</v>
      </c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0</v>
      </c>
      <c r="AE31" s="24" t="s">
        <v>1</v>
      </c>
      <c r="AF31" s="25">
        <f t="shared" si="15"/>
        <v>3</v>
      </c>
      <c r="AH31" s="3">
        <f t="shared" si="12"/>
        <v>23</v>
      </c>
      <c r="AI31" s="4">
        <f t="shared" si="13"/>
        <v>36</v>
      </c>
      <c r="AK31" s="6">
        <f t="shared" si="4"/>
        <v>0</v>
      </c>
      <c r="AL31" s="6">
        <f t="shared" si="5"/>
        <v>1</v>
      </c>
    </row>
    <row r="32" spans="3:38" ht="15.75" thickBot="1" x14ac:dyDescent="0.5">
      <c r="C32" s="131"/>
      <c r="D32" s="68">
        <v>7</v>
      </c>
      <c r="E32" s="97" t="str">
        <f>IF(VLOOKUP(D32,'ЖДРЕБ,ТАБЕЛА'!$B$4:$C$11,2,FALSE)="","",VLOOKUP(D32,'ЖДРЕБ,ТАБЕЛА'!$B$4:$C$11,2,FALSE))</f>
        <v>Михаил Цековски (567)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Огнен Илиески (612)</v>
      </c>
      <c r="I32" s="89">
        <v>12</v>
      </c>
      <c r="J32" s="111" t="s">
        <v>1</v>
      </c>
      <c r="K32" s="91">
        <v>10</v>
      </c>
      <c r="L32" s="92">
        <v>11</v>
      </c>
      <c r="M32" s="111" t="s">
        <v>1</v>
      </c>
      <c r="N32" s="93">
        <v>8</v>
      </c>
      <c r="O32" s="89">
        <v>8</v>
      </c>
      <c r="P32" s="111" t="s">
        <v>1</v>
      </c>
      <c r="Q32" s="91">
        <v>11</v>
      </c>
      <c r="R32" s="92">
        <v>9</v>
      </c>
      <c r="S32" s="111" t="s">
        <v>1</v>
      </c>
      <c r="T32" s="93">
        <v>11</v>
      </c>
      <c r="U32" s="89">
        <v>11</v>
      </c>
      <c r="V32" s="111" t="s">
        <v>1</v>
      </c>
      <c r="W32" s="91">
        <v>9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2</v>
      </c>
      <c r="AH32" s="3">
        <f t="shared" si="12"/>
        <v>51</v>
      </c>
      <c r="AI32" s="4">
        <f t="shared" si="13"/>
        <v>49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2024-05-19T13:07:24Z</dcterms:modified>
</cp:coreProperties>
</file>