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4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9" l="1"/>
  <c r="D27" i="19"/>
  <c r="K23" i="19" l="1"/>
  <c r="K12" i="19"/>
  <c r="K40" i="19"/>
  <c r="K39" i="19"/>
  <c r="K17" i="19"/>
  <c r="K20" i="19"/>
  <c r="K24" i="19"/>
  <c r="K27" i="19"/>
  <c r="K34" i="19"/>
  <c r="K28" i="19"/>
  <c r="K35" i="19"/>
  <c r="K30" i="19"/>
  <c r="K5" i="19"/>
  <c r="K22" i="19"/>
  <c r="K3" i="19"/>
  <c r="K7" i="19"/>
  <c r="K36" i="19"/>
  <c r="K37" i="19"/>
  <c r="K38" i="19"/>
  <c r="K29" i="19"/>
  <c r="K10" i="19"/>
  <c r="K18" i="19"/>
  <c r="K33" i="19"/>
  <c r="K16" i="19"/>
  <c r="K14" i="19"/>
  <c r="K15" i="19"/>
  <c r="K11" i="19"/>
  <c r="K19" i="19"/>
  <c r="K9" i="19"/>
  <c r="K4" i="19"/>
  <c r="K21" i="19"/>
  <c r="K6" i="19"/>
  <c r="K13" i="19"/>
  <c r="K31" i="19"/>
  <c r="K32" i="19"/>
  <c r="K25" i="19"/>
  <c r="K8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26" i="19"/>
  <c r="J2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Z47" i="48"/>
  <c r="Z46" i="48"/>
  <c r="AB44" i="48" s="1"/>
  <c r="H45" i="48"/>
  <c r="R46" i="48" s="1"/>
  <c r="AJ44" i="48"/>
  <c r="AJ43" i="48"/>
  <c r="H42" i="48"/>
  <c r="Z41" i="48"/>
  <c r="R41" i="48"/>
  <c r="H41" i="48"/>
  <c r="Z40" i="48"/>
  <c r="H39" i="48"/>
  <c r="R40" i="48" s="1"/>
  <c r="AT38" i="48"/>
  <c r="AT37" i="48"/>
  <c r="H36" i="48"/>
  <c r="R35" i="48" s="1"/>
  <c r="BE35" i="48"/>
  <c r="BG31" i="48" s="1"/>
  <c r="Z35" i="48"/>
  <c r="BE34" i="48"/>
  <c r="BH30" i="48" s="1"/>
  <c r="Z34" i="48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15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H17" i="48"/>
  <c r="Z16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H6" i="48"/>
  <c r="Z5" i="48"/>
  <c r="R5" i="48"/>
  <c r="H5" i="48"/>
  <c r="Z4" i="48"/>
  <c r="BI36" i="48" s="1"/>
  <c r="AW26" i="48" l="1"/>
  <c r="BI35" i="48"/>
  <c r="BI38" i="48"/>
  <c r="AB43" i="48"/>
  <c r="BI43" i="48"/>
  <c r="BI41" i="48"/>
  <c r="R17" i="48"/>
  <c r="AB20" i="48"/>
  <c r="BH31" i="48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2" i="19"/>
  <c r="J40" i="19"/>
  <c r="J39" i="19"/>
  <c r="J17" i="19"/>
  <c r="J20" i="19"/>
  <c r="J24" i="19"/>
  <c r="J27" i="19"/>
  <c r="J34" i="19"/>
  <c r="J28" i="19"/>
  <c r="J35" i="19"/>
  <c r="J30" i="19"/>
  <c r="J5" i="19"/>
  <c r="J22" i="19"/>
  <c r="J3" i="19"/>
  <c r="J7" i="19"/>
  <c r="J36" i="19"/>
  <c r="J37" i="19"/>
  <c r="J38" i="19"/>
  <c r="J29" i="19"/>
  <c r="J10" i="19"/>
  <c r="J18" i="19"/>
  <c r="J33" i="19"/>
  <c r="J16" i="19"/>
  <c r="J14" i="19"/>
  <c r="J15" i="19"/>
  <c r="J11" i="19"/>
  <c r="J19" i="19"/>
  <c r="J9" i="19"/>
  <c r="J4" i="19"/>
  <c r="J21" i="19"/>
  <c r="J6" i="19"/>
  <c r="J13" i="19"/>
  <c r="J31" i="19"/>
  <c r="J32" i="19"/>
  <c r="J25" i="19"/>
  <c r="J8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23" i="19"/>
  <c r="D26" i="19"/>
  <c r="D22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E22" i="19"/>
  <c r="D24" i="19"/>
  <c r="E24" i="19" s="1"/>
  <c r="D25" i="19"/>
  <c r="E25" i="19" s="1"/>
  <c r="E26" i="19"/>
  <c r="E27" i="19"/>
  <c r="D28" i="19"/>
  <c r="E28" i="19" s="1"/>
  <c r="D29" i="19"/>
  <c r="E29" i="19" s="1"/>
  <c r="D30" i="19"/>
  <c r="E30" i="19" s="1"/>
  <c r="E31" i="19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I5" i="45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M4" i="45" l="1"/>
  <c r="AG6" i="44"/>
  <c r="AG4" i="45"/>
  <c r="P4" i="45"/>
  <c r="Q4" i="45"/>
  <c r="F4" i="45"/>
  <c r="AB4" i="45" s="1"/>
  <c r="G4" i="45"/>
  <c r="L4" i="45"/>
  <c r="AD4" i="45" s="1"/>
  <c r="H5" i="45"/>
  <c r="AC5" i="45" s="1"/>
  <c r="AG4" i="43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P6" i="40"/>
  <c r="K6" i="40"/>
  <c r="J6" i="40"/>
  <c r="AD6" i="40" s="1"/>
  <c r="H6" i="40"/>
  <c r="AC6" i="40" s="1"/>
  <c r="F6" i="40"/>
  <c r="AB6" i="40" s="1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P7" i="43"/>
  <c r="AG4" i="40"/>
  <c r="R5" i="43"/>
  <c r="AG4" i="41"/>
  <c r="AN3" i="40"/>
  <c r="AP6" i="39"/>
  <c r="Q7" i="44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40" l="1"/>
  <c r="P7" i="40"/>
  <c r="AK6" i="40"/>
  <c r="R6" i="40" s="1"/>
  <c r="AG5" i="38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B4" i="10" s="1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B4" i="5" s="1"/>
  <c r="AM3" i="5"/>
  <c r="AJ3" i="5"/>
  <c r="AO6" i="5" s="1"/>
  <c r="AI3" i="5"/>
  <c r="AN4" i="5" s="1"/>
  <c r="AH3" i="5"/>
  <c r="AM5" i="5" s="1"/>
  <c r="M3" i="5"/>
  <c r="L3" i="5"/>
  <c r="K3" i="5"/>
  <c r="O3" i="5" s="1"/>
  <c r="J3" i="5"/>
  <c r="I3" i="5"/>
  <c r="H5" i="24"/>
  <c r="G6" i="24"/>
  <c r="I3" i="24"/>
  <c r="I6" i="24"/>
  <c r="F5" i="24"/>
  <c r="AJ6" i="24"/>
  <c r="AO3" i="24" s="1"/>
  <c r="AI6" i="24"/>
  <c r="AN5" i="24" s="1"/>
  <c r="AH6" i="24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6" i="8" l="1"/>
  <c r="AB3" i="24"/>
  <c r="O5" i="5"/>
  <c r="AC5" i="9"/>
  <c r="AB6" i="6"/>
  <c r="AD4" i="9"/>
  <c r="AC3" i="10"/>
  <c r="R5" i="38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AK4" i="10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N3" i="7"/>
  <c r="L4" i="7"/>
  <c r="F6" i="7"/>
  <c r="AB6" i="7" s="1"/>
  <c r="AN4" i="7"/>
  <c r="AK4" i="7" s="1"/>
  <c r="AK5" i="7"/>
  <c r="AG4" i="7"/>
  <c r="P4" i="7" s="1"/>
  <c r="AG4" i="6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P4" i="6"/>
  <c r="M4" i="5"/>
  <c r="O4" i="5" s="1"/>
  <c r="N4" i="5"/>
  <c r="AK6" i="5"/>
  <c r="AK5" i="5"/>
  <c r="AK3" i="5"/>
  <c r="F5" i="5"/>
  <c r="AG5" i="5"/>
  <c r="P5" i="5" s="1"/>
  <c r="N6" i="5"/>
  <c r="G4" i="5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L4" i="37" s="1"/>
  <c r="AD4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I6" i="37" l="1"/>
  <c r="K6" i="37"/>
  <c r="N4" i="24"/>
  <c r="O3" i="24"/>
  <c r="R3" i="24" s="1"/>
  <c r="O3" i="9"/>
  <c r="N3" i="5"/>
  <c r="R3" i="5" s="1"/>
  <c r="O4" i="24"/>
  <c r="AD3" i="24"/>
  <c r="O5" i="8"/>
  <c r="O5" i="6"/>
  <c r="N5" i="10"/>
  <c r="AC4" i="10"/>
  <c r="N4" i="10"/>
  <c r="AC6" i="10"/>
  <c r="R6" i="10" s="1"/>
  <c r="O5" i="10"/>
  <c r="N4" i="9"/>
  <c r="R6" i="9"/>
  <c r="P6" i="9"/>
  <c r="P7" i="9" s="1"/>
  <c r="AB5" i="9"/>
  <c r="N5" i="9"/>
  <c r="R5" i="9" s="1"/>
  <c r="O6" i="8"/>
  <c r="R6" i="8" s="1"/>
  <c r="AB5" i="8"/>
  <c r="N6" i="24"/>
  <c r="R6" i="24" s="1"/>
  <c r="R4" i="24"/>
  <c r="AC3" i="24"/>
  <c r="O4" i="7"/>
  <c r="N6" i="7"/>
  <c r="O3" i="7"/>
  <c r="AD4" i="7"/>
  <c r="N4" i="7"/>
  <c r="R4" i="7" s="1"/>
  <c r="R5" i="6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6" i="37" l="1"/>
  <c r="AK4" i="37"/>
  <c r="R3" i="9"/>
  <c r="R5" i="8"/>
  <c r="Q7" i="8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26" i="19"/>
  <c r="D45" i="36" l="1"/>
  <c r="D46" i="36"/>
  <c r="D38" i="36"/>
  <c r="D37" i="36"/>
  <c r="D4" i="1"/>
  <c r="C3" i="37" s="1"/>
  <c r="M17" i="19"/>
  <c r="M20" i="19"/>
  <c r="M24" i="19"/>
  <c r="M27" i="19"/>
  <c r="M34" i="19"/>
  <c r="M28" i="19"/>
  <c r="M35" i="19"/>
  <c r="M30" i="19"/>
  <c r="M5" i="19"/>
  <c r="M22" i="19"/>
  <c r="M3" i="19"/>
  <c r="M7" i="19"/>
  <c r="M36" i="19"/>
  <c r="M37" i="19"/>
  <c r="M38" i="19"/>
  <c r="M29" i="19"/>
  <c r="M10" i="19"/>
  <c r="M18" i="19"/>
  <c r="M33" i="19"/>
  <c r="M16" i="19"/>
  <c r="M14" i="19"/>
  <c r="M15" i="19"/>
  <c r="M11" i="19"/>
  <c r="M19" i="19"/>
  <c r="M9" i="19"/>
  <c r="M4" i="19"/>
  <c r="M21" i="19"/>
  <c r="M6" i="19"/>
  <c r="M13" i="19"/>
  <c r="M31" i="19"/>
  <c r="M32" i="19"/>
  <c r="M25" i="19"/>
  <c r="M8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23" i="19"/>
  <c r="M12" i="19"/>
  <c r="M40" i="19"/>
  <c r="M39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2" i="36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O4" i="23" s="1"/>
  <c r="I3" i="23"/>
  <c r="F4" i="23"/>
  <c r="AB4" i="23" s="1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5" i="23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3" i="49"/>
  <c r="G7" i="49" s="1"/>
  <c r="H3" i="48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D4" i="21"/>
  <c r="D4" i="22"/>
  <c r="D3" i="22"/>
  <c r="D3" i="21"/>
  <c r="G3" i="21" s="1"/>
  <c r="D4" i="25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5" i="49"/>
  <c r="G44" i="49" s="1"/>
  <c r="D13" i="36"/>
  <c r="D6" i="49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E13" i="44"/>
  <c r="C10" i="44"/>
  <c r="T4" i="44"/>
  <c r="D10" i="36"/>
  <c r="D10" i="49"/>
  <c r="D16" i="36"/>
  <c r="D8" i="49"/>
  <c r="D9" i="36"/>
  <c r="D9" i="49"/>
  <c r="D15" i="36"/>
  <c r="D7" i="49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X4" i="10"/>
  <c r="X5" i="10"/>
  <c r="X2" i="38"/>
  <c r="X4" i="38"/>
  <c r="X5" i="38"/>
  <c r="X3" i="38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D10" i="26"/>
  <c r="G34" i="26" s="1"/>
  <c r="Q32" i="26" s="1"/>
  <c r="AA37" i="26" s="1"/>
  <c r="AL26" i="26" s="1"/>
  <c r="D10" i="22"/>
  <c r="D10" i="25"/>
  <c r="D7" i="26"/>
  <c r="G22" i="26" s="1"/>
  <c r="Q20" i="26" s="1"/>
  <c r="AA14" i="26" s="1"/>
  <c r="AX30" i="26" s="1"/>
  <c r="D7" i="25"/>
  <c r="D9" i="26"/>
  <c r="D9" i="25"/>
  <c r="G22" i="25" s="1"/>
  <c r="D9" i="22"/>
  <c r="D13" i="26"/>
  <c r="G46" i="26" s="1"/>
  <c r="Q44" i="26" s="1"/>
  <c r="AA38" i="26" s="1"/>
  <c r="AL35" i="26" s="1"/>
  <c r="D13" i="25"/>
  <c r="G34" i="25" s="1"/>
  <c r="D13" i="22"/>
  <c r="D14" i="26"/>
  <c r="G47" i="26" s="1"/>
  <c r="D14" i="25"/>
  <c r="D14" i="22"/>
  <c r="D17" i="25"/>
  <c r="D18" i="22"/>
  <c r="D18" i="25"/>
  <c r="D15" i="25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40" i="25" l="1"/>
  <c r="Q43" i="25" s="1"/>
  <c r="G17" i="25"/>
  <c r="AX38" i="25" s="1"/>
  <c r="G46" i="25"/>
  <c r="G16" i="25"/>
  <c r="Q19" i="25" s="1"/>
  <c r="G23" i="25"/>
  <c r="AX39" i="25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47" i="25" s="1"/>
  <c r="AX43" i="25" s="1"/>
  <c r="D5" i="22"/>
  <c r="H6" i="22" s="1"/>
  <c r="R5" i="22" s="1"/>
  <c r="BI36" i="22" s="1"/>
  <c r="D11" i="26"/>
  <c r="G35" i="26" s="1"/>
  <c r="D11" i="25"/>
  <c r="G28" i="25" s="1"/>
  <c r="Q31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AY16" i="26"/>
  <c r="AX31" i="26"/>
  <c r="AY19" i="26"/>
  <c r="AX28" i="26"/>
  <c r="AX15" i="26"/>
  <c r="G11" i="25" l="1"/>
  <c r="AX37" i="25" s="1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41" i="25" l="1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0" i="22"/>
  <c r="BI39" i="22"/>
  <c r="AX31" i="25" l="1"/>
  <c r="AL25" i="25"/>
  <c r="AL34" i="25"/>
  <c r="AA37" i="25"/>
  <c r="AL26" i="25" s="1"/>
  <c r="AX34" i="25"/>
  <c r="AL38" i="22"/>
  <c r="AW26" i="22" s="1"/>
  <c r="BI15" i="22" s="1"/>
  <c r="BH16" i="22"/>
  <c r="BI29" i="22"/>
  <c r="AX28" i="25" l="1"/>
  <c r="AX29" i="25"/>
  <c r="AW16" i="25"/>
  <c r="AX15" i="25"/>
  <c r="AX30" i="25"/>
  <c r="AY16" i="25"/>
  <c r="BI28" i="22"/>
</calcChain>
</file>

<file path=xl/sharedStrings.xml><?xml version="1.0" encoding="utf-8"?>
<sst xmlns="http://schemas.openxmlformats.org/spreadsheetml/2006/main" count="2519" uniqueCount="742">
  <si>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</si>
  <si>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</si>
  <si>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</si>
  <si>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</si>
  <si>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</si>
  <si>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</si>
  <si>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</si>
  <si>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</si>
  <si>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</si>
  <si>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</si>
  <si>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</si>
  <si>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</si>
  <si>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</si>
  <si>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</si>
  <si>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</si>
  <si>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</si>
  <si>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</si>
  <si>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</si>
  <si>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</si>
  <si>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</si>
  <si>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</si>
  <si>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</si>
  <si>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</si>
  <si>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</si>
  <si>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</si>
  <si>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</si>
  <si>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</si>
  <si>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</si>
  <si>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</si>
  <si>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</si>
  <si>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</si>
  <si>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</si>
  <si>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</si>
  <si>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</si>
  <si>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</si>
  <si>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</si>
  <si>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</si>
  <si>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</si>
  <si>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</si>
  <si>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</si>
  <si>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</si>
  <si>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</si>
  <si>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</si>
  <si>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</si>
  <si>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</si>
  <si>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</si>
  <si>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</si>
  <si>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</si>
  <si>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</si>
  <si>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</si>
  <si>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</si>
  <si>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</si>
  <si>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</si>
  <si>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</si>
  <si>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</si>
  <si>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</si>
  <si>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</si>
  <si>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</si>
  <si>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</si>
  <si>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</si>
  <si>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</si>
  <si>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</si>
  <si>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</si>
  <si>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</si>
  <si>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</si>
  <si>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</si>
  <si>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</si>
  <si>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</si>
  <si>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</si>
  <si>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</si>
  <si>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</si>
  <si>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</si>
  <si>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</si>
  <si>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</si>
  <si>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</si>
  <si>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</si>
  <si>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</si>
  <si>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</si>
  <si>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</si>
  <si>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</si>
  <si>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</si>
  <si>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</si>
  <si>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</si>
  <si>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</si>
  <si>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</si>
  <si>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</si>
  <si>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</si>
  <si>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</si>
  <si>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</si>
  <si>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</si>
  <si>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</si>
  <si>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</si>
  <si>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</si>
  <si>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</si>
  <si>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</si>
  <si>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</si>
  <si>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</si>
  <si>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</si>
  <si>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</si>
  <si>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</si>
  <si>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</si>
  <si>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</si>
  <si>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</si>
  <si>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</si>
  <si>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</si>
  <si>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</si>
  <si>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</si>
  <si>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</si>
  <si>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</si>
  <si>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</si>
  <si>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</si>
  <si>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</si>
  <si>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</si>
  <si>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</si>
  <si>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</si>
  <si>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</si>
  <si>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</si>
  <si>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</si>
  <si>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</si>
  <si>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</si>
  <si>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</si>
  <si>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</si>
  <si>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</si>
  <si>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</si>
  <si>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</si>
  <si>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</si>
  <si>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</si>
  <si>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</si>
  <si>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</si>
  <si>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</si>
  <si>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</si>
  <si>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</si>
  <si>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</si>
  <si>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</si>
  <si>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</si>
  <si>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</si>
  <si>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</si>
  <si>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</si>
  <si>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</si>
  <si>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</si>
  <si>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</si>
  <si>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</si>
  <si>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</si>
  <si>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</si>
  <si>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</si>
  <si>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</si>
  <si>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</si>
  <si>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</si>
  <si>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</si>
  <si>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</si>
  <si>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</si>
  <si>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</si>
  <si>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</si>
  <si>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</si>
  <si>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</si>
  <si>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</si>
  <si>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</si>
  <si>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</si>
  <si>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</si>
  <si>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</si>
  <si>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</si>
  <si>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</si>
  <si>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</si>
  <si>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</si>
  <si>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</si>
  <si>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</si>
  <si>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</si>
  <si>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</si>
  <si>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</si>
  <si>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</si>
  <si>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</si>
  <si>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</si>
  <si>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</si>
  <si>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</si>
  <si>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</si>
  <si>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</si>
  <si>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</si>
  <si>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</si>
  <si>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</si>
  <si>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</si>
  <si>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</si>
  <si>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</si>
  <si>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</si>
  <si>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</si>
  <si>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</si>
  <si>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</si>
  <si>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</si>
  <si>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</si>
  <si>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</si>
  <si>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</si>
  <si>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</si>
  <si>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</si>
  <si>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</si>
  <si>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</si>
  <si>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</si>
  <si>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</si>
  <si>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</si>
  <si>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</si>
  <si>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</si>
  <si>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</si>
  <si>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</si>
  <si>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</si>
  <si>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</si>
  <si>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</si>
  <si>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</si>
  <si>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</si>
  <si>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</si>
  <si>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</si>
  <si>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</si>
  <si>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</si>
  <si>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</si>
  <si>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</si>
  <si>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</si>
  <si>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</si>
  <si>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</si>
  <si>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</si>
  <si>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</si>
  <si>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</si>
  <si>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</si>
  <si>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</si>
  <si>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</si>
  <si>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</si>
  <si>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</si>
  <si>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</si>
  <si>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</si>
  <si>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</si>
  <si>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</si>
  <si>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</si>
  <si>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</si>
  <si>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</si>
  <si>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</si>
  <si>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</si>
  <si>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</si>
  <si>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</si>
  <si>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</si>
  <si>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</si>
  <si>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</si>
  <si>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</si>
  <si>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</si>
  <si>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</si>
  <si>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</si>
  <si>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</si>
  <si>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</si>
  <si>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</si>
  <si>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</si>
  <si>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</si>
  <si>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</si>
  <si>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</si>
  <si>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</si>
  <si>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</si>
  <si>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</si>
  <si>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</si>
  <si>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</si>
  <si>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</si>
  <si>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</si>
  <si>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</si>
  <si>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</si>
  <si>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</si>
  <si>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</si>
  <si>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</si>
  <si>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</si>
  <si>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</si>
  <si>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</si>
  <si>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</si>
  <si>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</si>
  <si>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</si>
  <si>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</si>
  <si>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</si>
  <si>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</si>
  <si>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</si>
  <si>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</si>
  <si>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</si>
  <si>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</si>
  <si>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</si>
  <si>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</si>
  <si>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</si>
  <si>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</si>
  <si>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</si>
  <si>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</si>
  <si>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</si>
  <si>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</si>
  <si>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</si>
  <si>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</si>
  <si>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</si>
  <si>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</si>
  <si>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</si>
  <si>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</si>
  <si>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</si>
  <si>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</si>
  <si>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</si>
  <si>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</si>
  <si>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</si>
  <si>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</si>
  <si>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</si>
  <si>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</si>
  <si>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</si>
  <si>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</si>
  <si>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</si>
  <si>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</si>
  <si>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</si>
  <si>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</si>
  <si>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</si>
  <si>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</si>
  <si>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</si>
  <si>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</si>
  <si>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</si>
  <si>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</si>
  <si>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</si>
  <si>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</si>
  <si>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</si>
  <si>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</si>
  <si>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</si>
  <si>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</si>
  <si>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</si>
  <si>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</si>
  <si>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</si>
  <si>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</si>
  <si>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</si>
  <si>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</si>
  <si>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</si>
  <si>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</si>
  <si>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</si>
  <si>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</si>
  <si>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</si>
  <si>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</si>
  <si>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</si>
  <si>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</si>
  <si>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</si>
  <si>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</si>
  <si>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</si>
  <si>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</si>
  <si>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</si>
  <si>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</si>
  <si>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</si>
  <si>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</si>
  <si>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</si>
  <si>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</si>
  <si>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</si>
  <si>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</si>
  <si>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</si>
  <si>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</si>
  <si>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</si>
  <si>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</si>
  <si>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</si>
  <si>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</si>
  <si>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</si>
  <si>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</si>
  <si>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</si>
  <si>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</si>
  <si>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</si>
  <si>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</si>
  <si>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</si>
  <si>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</si>
  <si>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</si>
  <si>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</si>
  <si>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</si>
  <si>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</si>
  <si>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</si>
  <si>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</si>
  <si>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</si>
  <si>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</si>
  <si>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</si>
  <si>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</si>
  <si>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</si>
  <si>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</si>
  <si>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</si>
  <si>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</si>
  <si>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</si>
  <si>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</si>
  <si>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</si>
  <si>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</si>
  <si>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</si>
  <si>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</si>
  <si>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</si>
  <si>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</si>
  <si>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</si>
  <si>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</si>
  <si>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</si>
  <si>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</si>
  <si>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</si>
  <si>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</si>
  <si>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</si>
  <si>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</si>
  <si>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</si>
  <si>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</si>
  <si>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</si>
  <si>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</si>
  <si>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</si>
  <si>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</si>
  <si>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</si>
  <si>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</si>
  <si>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</si>
  <si>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</si>
  <si>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</si>
  <si>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</si>
  <si>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</si>
  <si>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</si>
  <si>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</si>
  <si>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</si>
  <si>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</si>
  <si>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</si>
  <si>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</si>
  <si>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</si>
  <si>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</si>
  <si>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</si>
  <si>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</si>
  <si>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</si>
  <si>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</si>
  <si>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</si>
  <si>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</si>
  <si>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</si>
  <si>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</si>
  <si>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</si>
  <si>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</si>
  <si>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</si>
  <si>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</si>
  <si>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</si>
  <si>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</si>
  <si>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</si>
  <si>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</si>
  <si>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</si>
  <si>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</si>
  <si>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</si>
  <si>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</si>
  <si>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</si>
  <si>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</si>
  <si>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</si>
  <si>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</si>
  <si>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</si>
  <si>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</si>
  <si>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</si>
  <si>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</si>
  <si>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</si>
  <si>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</si>
  <si>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</si>
  <si>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</si>
  <si>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</si>
  <si>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</si>
  <si>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</si>
  <si>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</si>
  <si>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</si>
  <si>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</si>
  <si>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</si>
  <si>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</si>
  <si>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</si>
  <si>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</si>
  <si>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</si>
  <si>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</si>
  <si>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</si>
  <si>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</si>
  <si>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</si>
  <si>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</si>
  <si>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</si>
  <si>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</si>
  <si>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</si>
  <si>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</si>
  <si>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</si>
  <si>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</si>
  <si>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</si>
  <si>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</si>
  <si>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</si>
  <si>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</si>
  <si>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</si>
  <si>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</si>
  <si>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</si>
  <si>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</si>
  <si>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</si>
  <si>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</si>
  <si>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</si>
  <si>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</si>
  <si>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</si>
  <si>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</si>
  <si>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</si>
  <si>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</si>
  <si>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</si>
  <si>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</si>
  <si>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</si>
  <si>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</si>
  <si>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</si>
  <si>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</si>
  <si>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</si>
  <si>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</si>
  <si>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</si>
  <si>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</si>
  <si>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</si>
  <si>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</si>
  <si>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</si>
  <si>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</si>
  <si>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</si>
  <si>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</si>
  <si>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</si>
  <si>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</si>
  <si>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</si>
  <si>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</si>
  <si>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</si>
  <si>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</si>
  <si>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</si>
  <si>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</si>
  <si>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</si>
  <si>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</si>
  <si>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</si>
  <si>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</si>
  <si>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</si>
  <si>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</si>
  <si>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</si>
  <si>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</si>
  <si>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</si>
  <si>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</si>
  <si>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</si>
  <si>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</si>
  <si>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</si>
  <si>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</si>
  <si>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</si>
  <si>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</si>
  <si>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</si>
  <si>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</si>
  <si>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</si>
  <si>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</si>
  <si>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</si>
  <si>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</si>
  <si>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</si>
  <si>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</si>
  <si>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</si>
  <si>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</si>
  <si>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</si>
  <si>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</si>
  <si>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</si>
  <si>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</si>
  <si>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</si>
  <si>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</si>
  <si>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</si>
  <si>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</si>
  <si>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</si>
  <si>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</si>
  <si>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</si>
  <si>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</si>
  <si>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</si>
  <si>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</si>
  <si>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</si>
  <si>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</si>
  <si>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</si>
  <si>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</si>
  <si>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</si>
  <si>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</si>
  <si>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</si>
  <si>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</si>
  <si>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</si>
  <si>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</si>
  <si>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</si>
  <si>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</si>
  <si>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</si>
  <si>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</si>
  <si>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</si>
  <si>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</si>
  <si>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</si>
  <si>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</si>
  <si>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</si>
  <si>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</si>
  <si>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</si>
  <si>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</si>
  <si>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</si>
  <si>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</si>
  <si>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</si>
  <si>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</si>
  <si>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</si>
  <si>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</si>
  <si>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</si>
  <si>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</si>
  <si>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</si>
  <si>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</si>
  <si>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</si>
  <si>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</si>
  <si>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</si>
  <si>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</si>
  <si>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</si>
  <si>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</si>
  <si>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</si>
  <si>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</si>
  <si>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</si>
  <si>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</si>
  <si>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</si>
  <si>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</si>
  <si>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</si>
  <si>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</si>
  <si>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</si>
  <si>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</si>
  <si>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</si>
  <si>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</si>
  <si>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</si>
  <si>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</si>
  <si>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</si>
  <si>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</si>
  <si>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</si>
  <si>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</si>
  <si>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</si>
  <si>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</si>
  <si>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</si>
  <si>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</si>
  <si>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</si>
  <si>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</si>
  <si>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</si>
  <si>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</si>
  <si>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</si>
  <si>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</si>
  <si>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</si>
  <si>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</si>
  <si>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</si>
  <si>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</si>
  <si>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</si>
  <si>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</si>
  <si>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</si>
  <si>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</si>
  <si>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</si>
  <si>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</si>
  <si>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</si>
  <si>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</si>
  <si>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</si>
  <si>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</si>
  <si>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</si>
  <si>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</si>
  <si>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</si>
  <si>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</si>
  <si>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</si>
  <si>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</si>
  <si>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</si>
  <si>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</si>
  <si>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</si>
  <si>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2,4,6,8,10,12</t>
  </si>
  <si>
    <t>2,6,8,10,12</t>
  </si>
  <si>
    <t>4,6,8,10,12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</si>
  <si>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</si>
  <si>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</si>
  <si>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</si>
  <si>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</si>
  <si>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</si>
  <si>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</si>
  <si>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</si>
  <si>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</si>
  <si>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</si>
  <si>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</si>
  <si>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</si>
  <si>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</si>
  <si>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</si>
  <si>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</si>
  <si>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</si>
  <si>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</si>
  <si>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</si>
  <si>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</si>
  <si>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</si>
  <si>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</si>
  <si>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</si>
  <si>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</si>
  <si>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</si>
  <si>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</si>
  <si>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</si>
  <si>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</si>
  <si>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</si>
  <si>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</si>
  <si>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</si>
  <si>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</si>
  <si>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</si>
  <si>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</si>
  <si>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</si>
  <si>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</si>
  <si>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</si>
  <si>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</si>
  <si>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</si>
  <si>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</si>
  <si>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</si>
  <si>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</si>
  <si>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</si>
  <si>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</si>
  <si>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</si>
  <si>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</si>
  <si>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</si>
  <si>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</si>
  <si>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</si>
  <si>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</si>
  <si>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</si>
  <si>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</si>
  <si>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</si>
  <si>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</si>
  <si>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</si>
  <si>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</si>
  <si>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</si>
  <si>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</si>
  <si>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</si>
  <si>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</si>
  <si>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</si>
  <si>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</si>
  <si>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</si>
  <si>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</si>
  <si>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</si>
  <si>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</si>
  <si>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</si>
  <si>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</si>
  <si>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</si>
  <si>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</si>
  <si>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</si>
  <si>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</si>
  <si>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</si>
  <si>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</si>
  <si>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</si>
  <si>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</si>
  <si>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</si>
  <si>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</si>
  <si>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</si>
  <si>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</si>
  <si>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</si>
  <si>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</si>
  <si>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</si>
  <si>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</si>
  <si>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</si>
  <si>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</si>
  <si>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</si>
  <si>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</si>
  <si>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</si>
  <si>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</si>
  <si>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</si>
  <si>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</si>
  <si>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</si>
  <si>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</si>
  <si>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3,4, носител</t>
  </si>
  <si>
    <t>Богоеска В - Волкановски Т</t>
  </si>
  <si>
    <t>Јованоска Ф - Доага Н</t>
  </si>
  <si>
    <t>Хасану С - Стојчев Л</t>
  </si>
  <si>
    <t>Марковска Е - Рикалоски А.</t>
  </si>
  <si>
    <t>Стојановски Сашо - Стојановска С. Сара</t>
  </si>
  <si>
    <t>Станојковски К - Димитриевска И</t>
  </si>
  <si>
    <t>Младеновски Ф - Николов А</t>
  </si>
  <si>
    <t>Стојчев Д. - Младенова Б.</t>
  </si>
  <si>
    <t>Михајлов К. - Рустемовски Р.</t>
  </si>
  <si>
    <t>Стомнароски А. - Стојановска А.</t>
  </si>
  <si>
    <t>Смолиќ С. - Михајловска Б.</t>
  </si>
  <si>
    <t>Ковачовска И - Секулов Б</t>
  </si>
  <si>
    <t>Чипевска С - Милев Т</t>
  </si>
  <si>
    <t>Чипевска М - Ковачовски Ј</t>
  </si>
  <si>
    <t>Стајковска М - Манасијевски В</t>
  </si>
  <si>
    <t>Ризовска С - Петрески М</t>
  </si>
  <si>
    <t>Колевска К. Д - Каламадевски К</t>
  </si>
  <si>
    <t>Аврамски А - Пармачка Б.</t>
  </si>
  <si>
    <t>9,10, носител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</si>
</sst>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Normal="100" workbookViewId="0">
      <selection activeCell="I3" sqref="I3:I20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8" customWidth="1"/>
    <col min="6" max="6" width="4.28515625" style="278" customWidth="1"/>
    <col min="7" max="7" width="7.5703125" style="376" customWidth="1"/>
    <col min="8" max="8" width="7.5703125" style="378" customWidth="1"/>
    <col min="9" max="9" width="37.5703125" style="292" customWidth="1"/>
    <col min="10" max="10" width="21.140625" style="278" customWidth="1"/>
    <col min="11" max="11" width="4.7109375" style="279" hidden="1" customWidth="1"/>
    <col min="12" max="12" width="0.7109375" style="279" customWidth="1"/>
    <col min="13" max="13" width="0.5703125" style="278" customWidth="1"/>
    <col min="14" max="14" width="0.28515625" style="278" customWidth="1"/>
    <col min="15" max="15" width="8.85546875" style="376"/>
    <col min="16" max="16384" width="8.85546875" style="278"/>
  </cols>
  <sheetData>
    <row r="1" spans="2:17" ht="14.45" customHeight="1">
      <c r="B1" s="406" t="s">
        <v>123</v>
      </c>
      <c r="C1" s="407"/>
      <c r="D1" s="407"/>
      <c r="E1" s="407"/>
      <c r="F1" s="408" t="s">
        <v>121</v>
      </c>
      <c r="G1" s="409"/>
      <c r="H1" s="409"/>
      <c r="I1" s="409"/>
      <c r="J1" s="409"/>
      <c r="K1" s="409"/>
      <c r="L1" s="409"/>
      <c r="M1" s="409"/>
      <c r="N1" s="409"/>
      <c r="O1" s="410"/>
    </row>
    <row r="2" spans="2:17" ht="49.15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604</v>
      </c>
      <c r="L2" s="347"/>
      <c r="M2" s="348"/>
      <c r="N2" s="348"/>
      <c r="O2" s="341" t="s">
        <v>443</v>
      </c>
    </row>
    <row r="3" spans="2:17">
      <c r="B3" s="411" t="s">
        <v>62</v>
      </c>
      <c r="C3" s="310">
        <v>1</v>
      </c>
      <c r="D3" s="336" t="str">
        <f>IF(ISERROR(VLOOKUP(C3,$G$3:$I$66,3,FALSE)),"",(VLOOKUP(C3,$G$3:$I$66,3,FALSE)))</f>
        <v/>
      </c>
      <c r="E3" s="337" t="str">
        <f>IF(D3="","",INDEX($J$3:$J$42,MATCH(C3,$G$3:$G$42,0)))</f>
        <v/>
      </c>
      <c r="F3" s="342">
        <v>16</v>
      </c>
      <c r="G3" s="403"/>
      <c r="H3" s="46"/>
      <c r="I3" s="404" t="s">
        <v>729</v>
      </c>
      <c r="J3" s="343" t="str">
        <f>IF(ISERROR(VLOOKUP(H3,Baza!A:C,3,FALSE)),"",(VLOOKUP(H3,Baza!A:C,3,FALSE)))</f>
        <v/>
      </c>
      <c r="K3" s="359" t="str">
        <f>IF(ISERROR(VLOOKUP(H3,Baza!A:D,4,FALSE)),"",(VLOOKUP(H3,Baza!A:D,4,FALSE)))</f>
        <v/>
      </c>
      <c r="M3" s="278" t="e">
        <f t="shared" ref="M3:M34" si="0">VLOOKUP(C3,$H$3:$J$66,3,FALSE)</f>
        <v>#N/A</v>
      </c>
      <c r="N3" s="278">
        <v>16</v>
      </c>
      <c r="O3" s="374">
        <v>1621</v>
      </c>
    </row>
    <row r="4" spans="2:17">
      <c r="B4" s="412"/>
      <c r="C4" s="308">
        <v>2</v>
      </c>
      <c r="D4" s="330" t="str">
        <f t="shared" ref="D4:D67" si="1">IF(ISERROR(VLOOKUP(C4,$G$3:$I$66,3,FALSE)),"",(VLOOKUP(C4,$G$3:$I$66,3,FALSE)))</f>
        <v/>
      </c>
      <c r="E4" s="331" t="str">
        <f t="shared" ref="E4:E66" si="2">IF(D4="","",INDEX($J$3:$J$42,MATCH(C4,$G$3:$G$42,0)))</f>
        <v/>
      </c>
      <c r="F4" s="327">
        <v>31</v>
      </c>
      <c r="G4" s="377"/>
      <c r="H4" s="46"/>
      <c r="I4" s="405" t="s">
        <v>728</v>
      </c>
      <c r="J4" s="293" t="str">
        <f>IF(ISERROR(VLOOKUP(H4,Baza!A:C,3,FALSE)),"",(VLOOKUP(H4,Baza!A:C,3,FALSE)))</f>
        <v/>
      </c>
      <c r="K4" s="358" t="str">
        <f>IF(ISERROR(VLOOKUP(H4,Baza!A:D,4,FALSE)),"",(VLOOKUP(H4,Baza!A:D,4,FALSE)))</f>
        <v/>
      </c>
      <c r="M4" s="278" t="e">
        <f t="shared" si="0"/>
        <v>#N/A</v>
      </c>
      <c r="N4" s="278">
        <v>31</v>
      </c>
      <c r="O4" s="375">
        <v>1438</v>
      </c>
    </row>
    <row r="5" spans="2:17">
      <c r="B5" s="412"/>
      <c r="C5" s="308">
        <v>3</v>
      </c>
      <c r="D5" s="330" t="str">
        <f t="shared" si="1"/>
        <v/>
      </c>
      <c r="E5" s="331" t="str">
        <f t="shared" si="2"/>
        <v/>
      </c>
      <c r="F5" s="327">
        <v>14</v>
      </c>
      <c r="G5" s="377"/>
      <c r="H5" s="46"/>
      <c r="I5" s="405" t="s">
        <v>730</v>
      </c>
      <c r="J5" s="293" t="str">
        <f>IF(ISERROR(VLOOKUP(H5,Baza!A:C,3,FALSE)),"",(VLOOKUP(H5,Baza!A:C,3,FALSE)))</f>
        <v/>
      </c>
      <c r="K5" s="358" t="str">
        <f>IF(ISERROR(VLOOKUP(H5,Baza!A:D,4,FALSE)),"",(VLOOKUP(H5,Baza!A:D,4,FALSE)))</f>
        <v/>
      </c>
      <c r="M5" s="278" t="e">
        <f t="shared" si="0"/>
        <v>#N/A</v>
      </c>
      <c r="N5" s="278">
        <v>14</v>
      </c>
      <c r="O5" s="375">
        <v>1129</v>
      </c>
      <c r="Q5" s="379"/>
    </row>
    <row r="6" spans="2:17" ht="16.5" thickBot="1">
      <c r="B6" s="413"/>
      <c r="C6" s="311">
        <v>4</v>
      </c>
      <c r="D6" s="334" t="str">
        <f t="shared" si="1"/>
        <v/>
      </c>
      <c r="E6" s="335" t="str">
        <f t="shared" si="2"/>
        <v/>
      </c>
      <c r="F6" s="327">
        <v>33</v>
      </c>
      <c r="G6" s="375"/>
      <c r="H6" s="46"/>
      <c r="I6" s="405" t="s">
        <v>732</v>
      </c>
      <c r="J6" s="293" t="str">
        <f>IF(ISERROR(VLOOKUP(H6,Baza!A:C,3,FALSE)),"",(VLOOKUP(H6,Baza!A:C,3,FALSE)))</f>
        <v/>
      </c>
      <c r="K6" s="358" t="str">
        <f>IF(ISERROR(VLOOKUP(H6,Baza!A:D,4,FALSE)),"",(VLOOKUP(H6,Baza!A:D,4,FALSE)))</f>
        <v/>
      </c>
      <c r="M6" s="278" t="e">
        <f t="shared" si="0"/>
        <v>#N/A</v>
      </c>
      <c r="N6" s="278">
        <v>33</v>
      </c>
      <c r="O6" s="375">
        <v>856</v>
      </c>
      <c r="Q6" s="379"/>
    </row>
    <row r="7" spans="2:17">
      <c r="B7" s="414" t="s">
        <v>63</v>
      </c>
      <c r="C7" s="307">
        <v>5</v>
      </c>
      <c r="D7" s="328" t="str">
        <f t="shared" si="1"/>
        <v/>
      </c>
      <c r="E7" s="329" t="str">
        <f t="shared" si="2"/>
        <v/>
      </c>
      <c r="F7" s="327">
        <v>17</v>
      </c>
      <c r="G7" s="377"/>
      <c r="H7" s="46"/>
      <c r="I7" s="405" t="s">
        <v>733</v>
      </c>
      <c r="J7" s="293" t="str">
        <f>IF(ISERROR(VLOOKUP(H7,Baza!A:C,3,FALSE)),"",(VLOOKUP(H7,Baza!A:C,3,FALSE)))</f>
        <v/>
      </c>
      <c r="K7" s="358" t="str">
        <f>IF(ISERROR(VLOOKUP(H7,Baza!A:D,4,FALSE)),"",(VLOOKUP(H7,Baza!A:D,4,FALSE)))</f>
        <v/>
      </c>
      <c r="M7" s="278" t="e">
        <f t="shared" si="0"/>
        <v>#N/A</v>
      </c>
      <c r="N7" s="278">
        <v>17</v>
      </c>
      <c r="O7" s="375">
        <v>670</v>
      </c>
      <c r="Q7" s="379"/>
    </row>
    <row r="8" spans="2:17">
      <c r="B8" s="412"/>
      <c r="C8" s="308">
        <v>6</v>
      </c>
      <c r="D8" s="330" t="str">
        <f t="shared" si="1"/>
        <v/>
      </c>
      <c r="E8" s="331" t="str">
        <f t="shared" si="2"/>
        <v/>
      </c>
      <c r="F8" s="327">
        <v>38</v>
      </c>
      <c r="G8" s="375"/>
      <c r="H8" s="46"/>
      <c r="I8" s="405" t="s">
        <v>725</v>
      </c>
      <c r="J8" s="293" t="str">
        <f>IF(ISERROR(VLOOKUP(H8,Baza!A:C,3,FALSE)),"",(VLOOKUP(H8,Baza!A:C,3,FALSE)))</f>
        <v/>
      </c>
      <c r="K8" s="358" t="str">
        <f>IF(ISERROR(VLOOKUP(H8,Baza!A:D,4,FALSE)),"",(VLOOKUP(H8,Baza!A:D,4,FALSE)))</f>
        <v/>
      </c>
      <c r="M8" s="278" t="e">
        <f t="shared" si="0"/>
        <v>#N/A</v>
      </c>
      <c r="N8" s="278">
        <v>38</v>
      </c>
      <c r="O8" s="375">
        <v>456</v>
      </c>
      <c r="Q8" s="379"/>
    </row>
    <row r="9" spans="2:17">
      <c r="B9" s="412"/>
      <c r="C9" s="308">
        <v>7</v>
      </c>
      <c r="D9" s="330" t="str">
        <f t="shared" si="1"/>
        <v/>
      </c>
      <c r="E9" s="331" t="str">
        <f t="shared" si="2"/>
        <v/>
      </c>
      <c r="F9" s="327">
        <v>30</v>
      </c>
      <c r="G9" s="377"/>
      <c r="H9" s="46"/>
      <c r="I9" s="405" t="s">
        <v>727</v>
      </c>
      <c r="J9" s="293" t="str">
        <f>IF(ISERROR(VLOOKUP(H9,Baza!A:C,3,FALSE)),"",(VLOOKUP(H9,Baza!A:C,3,FALSE)))</f>
        <v/>
      </c>
      <c r="K9" s="358" t="str">
        <f>IF(ISERROR(VLOOKUP(H9,Baza!A:D,4,FALSE)),"",(VLOOKUP(H9,Baza!A:D,4,FALSE)))</f>
        <v/>
      </c>
      <c r="M9" s="278" t="e">
        <f t="shared" si="0"/>
        <v>#N/A</v>
      </c>
      <c r="N9" s="278">
        <v>30</v>
      </c>
      <c r="O9" s="375">
        <v>390</v>
      </c>
      <c r="Q9" s="379"/>
    </row>
    <row r="10" spans="2:17" ht="16.5" thickBot="1">
      <c r="B10" s="415"/>
      <c r="C10" s="309">
        <v>8</v>
      </c>
      <c r="D10" s="332" t="str">
        <f t="shared" si="1"/>
        <v/>
      </c>
      <c r="E10" s="333" t="str">
        <f t="shared" si="2"/>
        <v/>
      </c>
      <c r="F10" s="327">
        <v>22</v>
      </c>
      <c r="G10" s="377"/>
      <c r="H10" s="377"/>
      <c r="I10" s="405" t="s">
        <v>726</v>
      </c>
      <c r="J10" s="293" t="str">
        <f>IF(ISERROR(VLOOKUP(H10,Baza!A:C,3,FALSE)),"",(VLOOKUP(H10,Baza!A:C,3,FALSE)))</f>
        <v/>
      </c>
      <c r="K10" s="358" t="str">
        <f>IF(ISERROR(VLOOKUP(H10,Baza!A:D,4,FALSE)),"",(VLOOKUP(H10,Baza!A:D,4,FALSE)))</f>
        <v/>
      </c>
      <c r="M10" s="278" t="e">
        <f t="shared" si="0"/>
        <v>#N/A</v>
      </c>
      <c r="N10" s="278">
        <v>22</v>
      </c>
      <c r="O10" s="375">
        <v>331</v>
      </c>
      <c r="Q10" s="379"/>
    </row>
    <row r="11" spans="2:17">
      <c r="B11" s="411" t="s">
        <v>64</v>
      </c>
      <c r="C11" s="310">
        <v>9</v>
      </c>
      <c r="D11" s="336" t="str">
        <f t="shared" si="1"/>
        <v/>
      </c>
      <c r="E11" s="337" t="str">
        <f t="shared" si="2"/>
        <v/>
      </c>
      <c r="F11" s="327">
        <v>28</v>
      </c>
      <c r="G11" s="377"/>
      <c r="H11" s="46"/>
      <c r="I11" s="405" t="s">
        <v>723</v>
      </c>
      <c r="J11" s="293" t="str">
        <f>IF(ISERROR(VLOOKUP(H11,Baza!A:C,3,FALSE)),"",(VLOOKUP(H11,Baza!A:C,3,FALSE)))</f>
        <v/>
      </c>
      <c r="K11" s="358" t="str">
        <f>IF(ISERROR(VLOOKUP(H11,Baza!A:D,4,FALSE)),"",(VLOOKUP(H11,Baza!A:D,4,FALSE)))</f>
        <v/>
      </c>
      <c r="M11" s="278" t="e">
        <f t="shared" si="0"/>
        <v>#N/A</v>
      </c>
      <c r="N11" s="278">
        <v>28</v>
      </c>
      <c r="O11" s="375">
        <v>320</v>
      </c>
      <c r="Q11" s="379"/>
    </row>
    <row r="12" spans="2:17">
      <c r="B12" s="412"/>
      <c r="C12" s="308">
        <v>10</v>
      </c>
      <c r="D12" s="330" t="str">
        <f t="shared" si="1"/>
        <v/>
      </c>
      <c r="E12" s="331" t="str">
        <f t="shared" si="2"/>
        <v/>
      </c>
      <c r="F12" s="327">
        <v>3</v>
      </c>
      <c r="G12" s="377"/>
      <c r="H12" s="46"/>
      <c r="I12" s="405" t="s">
        <v>731</v>
      </c>
      <c r="J12" s="293" t="str">
        <f>IF(ISERROR(VLOOKUP(H12,Baza!A:C,3,FALSE)),"",(VLOOKUP(H12,Baza!A:C,3,FALSE)))</f>
        <v/>
      </c>
      <c r="K12" s="358" t="str">
        <f>IF(ISERROR(VLOOKUP(H12,Baza!A:D,4,FALSE)),"",(VLOOKUP(H12,Baza!A:D,4,FALSE)))</f>
        <v/>
      </c>
      <c r="M12" s="278" t="e">
        <f t="shared" si="0"/>
        <v>#N/A</v>
      </c>
      <c r="N12" s="278">
        <v>3</v>
      </c>
      <c r="O12" s="375">
        <v>288</v>
      </c>
      <c r="Q12" s="379"/>
    </row>
    <row r="13" spans="2:17">
      <c r="B13" s="412"/>
      <c r="C13" s="308">
        <v>11</v>
      </c>
      <c r="D13" s="330" t="str">
        <f t="shared" si="1"/>
        <v/>
      </c>
      <c r="E13" s="331" t="str">
        <f t="shared" si="2"/>
        <v/>
      </c>
      <c r="F13" s="327">
        <v>34</v>
      </c>
      <c r="G13" s="375"/>
      <c r="H13" s="46"/>
      <c r="I13" s="405" t="s">
        <v>734</v>
      </c>
      <c r="J13" s="293" t="str">
        <f>IF(ISERROR(VLOOKUP(H13,Baza!A:C,3,FALSE)),"",(VLOOKUP(H13,Baza!A:C,3,FALSE)))</f>
        <v/>
      </c>
      <c r="K13" s="358" t="str">
        <f>IF(ISERROR(VLOOKUP(H13,Baza!A:D,4,FALSE)),"",(VLOOKUP(H13,Baza!A:D,4,FALSE)))</f>
        <v/>
      </c>
      <c r="M13" s="278" t="e">
        <f t="shared" si="0"/>
        <v>#N/A</v>
      </c>
      <c r="N13" s="278">
        <v>34</v>
      </c>
      <c r="O13" s="375">
        <v>200</v>
      </c>
      <c r="Q13" s="379"/>
    </row>
    <row r="14" spans="2:17" ht="16.5" thickBot="1">
      <c r="B14" s="413"/>
      <c r="C14" s="311">
        <v>12</v>
      </c>
      <c r="D14" s="334" t="str">
        <f t="shared" si="1"/>
        <v/>
      </c>
      <c r="E14" s="335" t="str">
        <f t="shared" si="2"/>
        <v/>
      </c>
      <c r="F14" s="327">
        <v>26</v>
      </c>
      <c r="G14" s="377"/>
      <c r="H14" s="46"/>
      <c r="I14" s="405" t="s">
        <v>737</v>
      </c>
      <c r="J14" s="293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26</v>
      </c>
      <c r="O14" s="375">
        <v>149</v>
      </c>
      <c r="Q14" s="379"/>
    </row>
    <row r="15" spans="2:17">
      <c r="B15" s="414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27</v>
      </c>
      <c r="G15" s="377"/>
      <c r="H15" s="46"/>
      <c r="I15" s="405" t="s">
        <v>735</v>
      </c>
      <c r="J15" s="293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27</v>
      </c>
      <c r="O15" s="375">
        <v>123</v>
      </c>
      <c r="Q15" s="379"/>
    </row>
    <row r="16" spans="2:17">
      <c r="B16" s="412"/>
      <c r="C16" s="308">
        <v>14</v>
      </c>
      <c r="D16" s="330" t="str">
        <f t="shared" si="1"/>
        <v/>
      </c>
      <c r="E16" s="331" t="str">
        <f t="shared" si="2"/>
        <v/>
      </c>
      <c r="F16" s="327">
        <v>25</v>
      </c>
      <c r="G16" s="377"/>
      <c r="H16" s="46"/>
      <c r="I16" s="405" t="s">
        <v>740</v>
      </c>
      <c r="J16" s="293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25</v>
      </c>
      <c r="O16" s="375">
        <v>66</v>
      </c>
      <c r="Q16" s="379"/>
    </row>
    <row r="17" spans="2:17">
      <c r="B17" s="412"/>
      <c r="C17" s="308">
        <v>15</v>
      </c>
      <c r="D17" s="330" t="str">
        <f t="shared" si="1"/>
        <v/>
      </c>
      <c r="E17" s="331" t="str">
        <f t="shared" si="2"/>
        <v/>
      </c>
      <c r="F17" s="327">
        <v>6</v>
      </c>
      <c r="G17" s="377"/>
      <c r="H17" s="295"/>
      <c r="I17" s="405" t="s">
        <v>724</v>
      </c>
      <c r="J17" s="293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6</v>
      </c>
      <c r="O17" s="375">
        <v>58</v>
      </c>
      <c r="Q17" s="379"/>
    </row>
    <row r="18" spans="2:17" ht="16.5" thickBot="1">
      <c r="B18" s="415"/>
      <c r="C18" s="309">
        <v>16</v>
      </c>
      <c r="D18" s="332" t="str">
        <f t="shared" si="1"/>
        <v/>
      </c>
      <c r="E18" s="333" t="str">
        <f t="shared" si="2"/>
        <v/>
      </c>
      <c r="F18" s="327">
        <v>23</v>
      </c>
      <c r="G18" s="377"/>
      <c r="H18" s="46"/>
      <c r="I18" s="405" t="s">
        <v>738</v>
      </c>
      <c r="J18" s="293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23</v>
      </c>
      <c r="O18" s="375">
        <v>55</v>
      </c>
      <c r="Q18" s="379"/>
    </row>
    <row r="19" spans="2:17">
      <c r="B19" s="411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29</v>
      </c>
      <c r="G19" s="377"/>
      <c r="H19" s="46"/>
      <c r="I19" s="405" t="s">
        <v>736</v>
      </c>
      <c r="J19" s="293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29</v>
      </c>
      <c r="O19" s="375">
        <v>45</v>
      </c>
      <c r="Q19" s="379"/>
    </row>
    <row r="20" spans="2:17">
      <c r="B20" s="412"/>
      <c r="C20" s="313">
        <v>18</v>
      </c>
      <c r="D20" s="330" t="str">
        <f t="shared" si="1"/>
        <v/>
      </c>
      <c r="E20" s="331" t="str">
        <f t="shared" si="2"/>
        <v/>
      </c>
      <c r="F20" s="327">
        <v>7</v>
      </c>
      <c r="G20" s="377"/>
      <c r="H20" s="46"/>
      <c r="I20" s="405" t="s">
        <v>739</v>
      </c>
      <c r="J20" s="293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7</v>
      </c>
      <c r="O20" s="375">
        <v>10</v>
      </c>
      <c r="Q20" s="379"/>
    </row>
    <row r="21" spans="2:17">
      <c r="B21" s="412"/>
      <c r="C21" s="313">
        <v>19</v>
      </c>
      <c r="D21" s="330" t="str">
        <f t="shared" si="1"/>
        <v/>
      </c>
      <c r="E21" s="331" t="str">
        <f t="shared" si="2"/>
        <v/>
      </c>
      <c r="F21" s="327">
        <v>32</v>
      </c>
      <c r="G21" s="377"/>
      <c r="H21" s="46"/>
      <c r="I21" s="293"/>
      <c r="J21" s="293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32</v>
      </c>
      <c r="O21" s="375"/>
      <c r="Q21" s="379"/>
    </row>
    <row r="22" spans="2:17" ht="16.5" thickBot="1">
      <c r="B22" s="413"/>
      <c r="C22" s="314">
        <v>20</v>
      </c>
      <c r="D22" s="334" t="str">
        <f t="shared" si="1"/>
        <v/>
      </c>
      <c r="E22" s="335" t="str">
        <f t="shared" si="2"/>
        <v/>
      </c>
      <c r="F22" s="327">
        <v>15</v>
      </c>
      <c r="G22" s="377"/>
      <c r="H22" s="46"/>
      <c r="I22" s="293"/>
      <c r="J22" s="293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15</v>
      </c>
      <c r="O22" s="375"/>
      <c r="Q22" s="379"/>
    </row>
    <row r="23" spans="2:17">
      <c r="B23" s="414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</v>
      </c>
      <c r="G23" s="377"/>
      <c r="H23" s="46"/>
      <c r="I23" s="293"/>
      <c r="J23" s="293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</v>
      </c>
      <c r="O23" s="375"/>
      <c r="Q23" s="379"/>
    </row>
    <row r="24" spans="2:17">
      <c r="B24" s="412"/>
      <c r="C24" s="313">
        <v>22</v>
      </c>
      <c r="D24" s="330" t="str">
        <f t="shared" si="1"/>
        <v/>
      </c>
      <c r="E24" s="331" t="str">
        <f t="shared" si="2"/>
        <v/>
      </c>
      <c r="F24" s="327">
        <v>8</v>
      </c>
      <c r="G24" s="377"/>
      <c r="H24" s="46"/>
      <c r="I24" s="293"/>
      <c r="J24" s="293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8</v>
      </c>
      <c r="O24" s="375"/>
      <c r="Q24" s="379"/>
    </row>
    <row r="25" spans="2:17">
      <c r="B25" s="412"/>
      <c r="C25" s="313">
        <v>23</v>
      </c>
      <c r="D25" s="330" t="str">
        <f t="shared" si="1"/>
        <v/>
      </c>
      <c r="E25" s="331" t="str">
        <f t="shared" si="2"/>
        <v/>
      </c>
      <c r="F25" s="327">
        <v>37</v>
      </c>
      <c r="G25" s="375"/>
      <c r="H25" s="46"/>
      <c r="I25" s="293"/>
      <c r="J25" s="293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37</v>
      </c>
      <c r="O25" s="375"/>
      <c r="Q25" s="379"/>
    </row>
    <row r="26" spans="2:17" ht="16.5" thickBot="1">
      <c r="B26" s="415"/>
      <c r="C26" s="315">
        <v>24</v>
      </c>
      <c r="D26" s="330" t="str">
        <f t="shared" si="1"/>
        <v/>
      </c>
      <c r="E26" s="333" t="str">
        <f t="shared" si="2"/>
        <v/>
      </c>
      <c r="F26" s="327">
        <v>1</v>
      </c>
      <c r="G26" s="375"/>
      <c r="H26" s="46"/>
      <c r="I26" s="293"/>
      <c r="J26" s="293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1</v>
      </c>
      <c r="O26" s="375"/>
      <c r="Q26" s="379"/>
    </row>
    <row r="27" spans="2:17">
      <c r="B27" s="411" t="s">
        <v>68</v>
      </c>
      <c r="C27" s="316">
        <v>25</v>
      </c>
      <c r="D27" s="330" t="str">
        <f t="shared" si="1"/>
        <v/>
      </c>
      <c r="E27" s="337" t="str">
        <f t="shared" si="2"/>
        <v/>
      </c>
      <c r="F27" s="327">
        <v>9</v>
      </c>
      <c r="G27" s="377"/>
      <c r="H27" s="46"/>
      <c r="I27" s="293"/>
      <c r="J27" s="293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9</v>
      </c>
      <c r="O27" s="375"/>
      <c r="Q27" s="379"/>
    </row>
    <row r="28" spans="2:17">
      <c r="B28" s="412"/>
      <c r="C28" s="313">
        <v>26</v>
      </c>
      <c r="D28" s="330" t="str">
        <f t="shared" si="1"/>
        <v/>
      </c>
      <c r="E28" s="331" t="str">
        <f t="shared" si="2"/>
        <v/>
      </c>
      <c r="F28" s="327">
        <v>11</v>
      </c>
      <c r="G28" s="377"/>
      <c r="H28" s="46"/>
      <c r="I28" s="293"/>
      <c r="J28" s="293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11</v>
      </c>
      <c r="O28" s="375"/>
      <c r="Q28" s="379"/>
    </row>
    <row r="29" spans="2:17">
      <c r="B29" s="412"/>
      <c r="C29" s="313">
        <v>27</v>
      </c>
      <c r="D29" s="330" t="str">
        <f t="shared" si="1"/>
        <v/>
      </c>
      <c r="E29" s="331" t="str">
        <f t="shared" si="2"/>
        <v/>
      </c>
      <c r="F29" s="327">
        <v>21</v>
      </c>
      <c r="G29" s="377"/>
      <c r="H29" s="377"/>
      <c r="I29" s="293"/>
      <c r="J29" s="293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21</v>
      </c>
      <c r="O29" s="375"/>
      <c r="Q29" s="379"/>
    </row>
    <row r="30" spans="2:17" ht="16.5" thickBot="1">
      <c r="B30" s="413"/>
      <c r="C30" s="314">
        <v>28</v>
      </c>
      <c r="D30" s="334" t="str">
        <f t="shared" si="1"/>
        <v/>
      </c>
      <c r="E30" s="335" t="str">
        <f t="shared" si="2"/>
        <v/>
      </c>
      <c r="F30" s="327">
        <v>13</v>
      </c>
      <c r="G30" s="377"/>
      <c r="H30" s="46"/>
      <c r="I30" s="293"/>
      <c r="J30" s="293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13</v>
      </c>
      <c r="O30" s="375"/>
      <c r="Q30" s="379"/>
    </row>
    <row r="31" spans="2:17">
      <c r="B31" s="414" t="s">
        <v>69</v>
      </c>
      <c r="C31" s="312">
        <v>29</v>
      </c>
      <c r="D31" s="330" t="str">
        <f t="shared" si="1"/>
        <v/>
      </c>
      <c r="E31" s="329" t="str">
        <f t="shared" si="2"/>
        <v/>
      </c>
      <c r="F31" s="327">
        <v>35</v>
      </c>
      <c r="G31" s="375"/>
      <c r="H31" s="46"/>
      <c r="I31" s="293"/>
      <c r="J31" s="293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35</v>
      </c>
      <c r="O31" s="375"/>
      <c r="Q31" s="379"/>
    </row>
    <row r="32" spans="2:17">
      <c r="B32" s="412"/>
      <c r="C32" s="313">
        <v>30</v>
      </c>
      <c r="D32" s="330" t="str">
        <f t="shared" si="1"/>
        <v/>
      </c>
      <c r="E32" s="331" t="str">
        <f t="shared" si="2"/>
        <v/>
      </c>
      <c r="F32" s="327">
        <v>36</v>
      </c>
      <c r="G32" s="375"/>
      <c r="H32" s="46"/>
      <c r="I32" s="293"/>
      <c r="J32" s="293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36</v>
      </c>
      <c r="O32" s="375"/>
      <c r="Q32" s="379"/>
    </row>
    <row r="33" spans="1:17">
      <c r="B33" s="412"/>
      <c r="C33" s="313">
        <v>31</v>
      </c>
      <c r="D33" s="330" t="str">
        <f t="shared" si="1"/>
        <v/>
      </c>
      <c r="E33" s="331" t="str">
        <f t="shared" si="2"/>
        <v/>
      </c>
      <c r="F33" s="327">
        <v>24</v>
      </c>
      <c r="G33" s="377"/>
      <c r="H33" s="46"/>
      <c r="I33" s="293"/>
      <c r="J33" s="293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24</v>
      </c>
      <c r="O33" s="375"/>
      <c r="Q33" s="379"/>
    </row>
    <row r="34" spans="1:17" ht="16.5" thickBot="1">
      <c r="B34" s="415"/>
      <c r="C34" s="315">
        <v>32</v>
      </c>
      <c r="D34" s="332" t="str">
        <f t="shared" si="1"/>
        <v/>
      </c>
      <c r="E34" s="333" t="str">
        <f t="shared" si="2"/>
        <v/>
      </c>
      <c r="F34" s="327">
        <v>10</v>
      </c>
      <c r="G34" s="377"/>
      <c r="H34" s="46"/>
      <c r="I34" s="293"/>
      <c r="J34" s="293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10</v>
      </c>
      <c r="O34" s="375"/>
    </row>
    <row r="35" spans="1:17">
      <c r="A35" s="283"/>
      <c r="B35" s="411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12</v>
      </c>
      <c r="G35" s="377"/>
      <c r="H35" s="46"/>
      <c r="I35" s="293"/>
      <c r="J35" s="293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12</v>
      </c>
      <c r="O35" s="375"/>
    </row>
    <row r="36" spans="1:17">
      <c r="B36" s="412"/>
      <c r="C36" s="318">
        <v>34</v>
      </c>
      <c r="D36" s="330" t="str">
        <f t="shared" si="1"/>
        <v/>
      </c>
      <c r="E36" s="331" t="str">
        <f t="shared" si="2"/>
        <v/>
      </c>
      <c r="F36" s="327">
        <v>18</v>
      </c>
      <c r="G36" s="377"/>
      <c r="H36" s="46"/>
      <c r="I36" s="293"/>
      <c r="J36" s="293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18</v>
      </c>
      <c r="O36" s="375"/>
    </row>
    <row r="37" spans="1:17">
      <c r="B37" s="412"/>
      <c r="C37" s="318">
        <v>35</v>
      </c>
      <c r="D37" s="330" t="str">
        <f t="shared" si="1"/>
        <v/>
      </c>
      <c r="E37" s="331" t="str">
        <f t="shared" si="2"/>
        <v/>
      </c>
      <c r="F37" s="327">
        <v>19</v>
      </c>
      <c r="G37" s="377"/>
      <c r="H37" s="46"/>
      <c r="I37" s="293"/>
      <c r="J37" s="293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19</v>
      </c>
      <c r="O37" s="375"/>
    </row>
    <row r="38" spans="1:17" ht="16.5" thickBot="1">
      <c r="B38" s="413"/>
      <c r="C38" s="319">
        <v>36</v>
      </c>
      <c r="D38" s="334" t="str">
        <f t="shared" si="1"/>
        <v/>
      </c>
      <c r="E38" s="335" t="str">
        <f t="shared" si="2"/>
        <v/>
      </c>
      <c r="F38" s="327">
        <v>20</v>
      </c>
      <c r="G38" s="377"/>
      <c r="H38" s="46"/>
      <c r="I38" s="293"/>
      <c r="J38" s="293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20</v>
      </c>
      <c r="O38" s="375"/>
    </row>
    <row r="39" spans="1:17">
      <c r="B39" s="414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5</v>
      </c>
      <c r="G39" s="377"/>
      <c r="H39" s="295"/>
      <c r="I39" s="293"/>
      <c r="J39" s="293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5</v>
      </c>
      <c r="O39" s="375"/>
    </row>
    <row r="40" spans="1:17">
      <c r="B40" s="412"/>
      <c r="C40" s="318">
        <v>38</v>
      </c>
      <c r="D40" s="330" t="str">
        <f t="shared" si="1"/>
        <v/>
      </c>
      <c r="E40" s="331" t="str">
        <f t="shared" si="2"/>
        <v/>
      </c>
      <c r="F40" s="327">
        <v>4</v>
      </c>
      <c r="G40" s="377"/>
      <c r="H40" s="295"/>
      <c r="I40" s="293"/>
      <c r="J40" s="293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4</v>
      </c>
      <c r="O40" s="375"/>
    </row>
    <row r="41" spans="1:17">
      <c r="B41" s="412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375"/>
      <c r="H41" s="377"/>
      <c r="I41" s="293"/>
      <c r="J41" s="293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75"/>
    </row>
    <row r="42" spans="1:17" ht="16.5" thickBot="1">
      <c r="B42" s="415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375"/>
      <c r="H42" s="377"/>
      <c r="I42" s="293"/>
      <c r="J42" s="293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75"/>
    </row>
    <row r="43" spans="1:17">
      <c r="B43" s="411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375"/>
      <c r="H43" s="377"/>
      <c r="I43" s="293"/>
      <c r="J43" s="293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75"/>
    </row>
    <row r="44" spans="1:17">
      <c r="B44" s="412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375"/>
      <c r="H44" s="377"/>
      <c r="I44" s="293" t="str">
        <f>IF(ISERROR(VLOOKUP(H44,Baza!A:C,2,FALSE)&amp;" "&amp;"("&amp;H44&amp;")"),"",(VLOOKUP(H44,Baza!A:C,2,FALSE)&amp;" "&amp;"("&amp;H44&amp;")"))</f>
        <v/>
      </c>
      <c r="J44" s="293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75"/>
    </row>
    <row r="45" spans="1:17">
      <c r="B45" s="412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375"/>
      <c r="H45" s="377"/>
      <c r="I45" s="293" t="str">
        <f>IF(ISERROR(VLOOKUP(H45,Baza!A:C,2,FALSE)&amp;" "&amp;"("&amp;H45&amp;")"),"",(VLOOKUP(H45,Baza!A:C,2,FALSE)&amp;" "&amp;"("&amp;H45&amp;")"))</f>
        <v/>
      </c>
      <c r="J45" s="293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75"/>
    </row>
    <row r="46" spans="1:17" ht="16.5" thickBot="1">
      <c r="B46" s="413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375"/>
      <c r="H46" s="377"/>
      <c r="I46" s="293" t="str">
        <f>IF(ISERROR(VLOOKUP(H46,Baza!A:C,2,FALSE)&amp;" "&amp;"("&amp;H46&amp;")"),"",(VLOOKUP(H46,Baza!A:C,2,FALSE)&amp;" "&amp;"("&amp;H46&amp;")"))</f>
        <v/>
      </c>
      <c r="J46" s="293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75"/>
    </row>
    <row r="47" spans="1:17">
      <c r="B47" s="414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375"/>
      <c r="H47" s="377"/>
      <c r="I47" s="293" t="str">
        <f>IF(ISERROR(VLOOKUP(H47,Baza!A:C,2,FALSE)&amp;" "&amp;"("&amp;H47&amp;")"),"",(VLOOKUP(H47,Baza!A:C,2,FALSE)&amp;" "&amp;"("&amp;H47&amp;")"))</f>
        <v/>
      </c>
      <c r="J47" s="293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75"/>
    </row>
    <row r="48" spans="1:17">
      <c r="B48" s="412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375"/>
      <c r="H48" s="377"/>
      <c r="I48" s="293" t="str">
        <f>IF(ISERROR(VLOOKUP(H48,Baza!A:C,2,FALSE)&amp;" "&amp;"("&amp;H48&amp;")"),"",(VLOOKUP(H48,Baza!A:C,2,FALSE)&amp;" "&amp;"("&amp;H48&amp;")"))</f>
        <v/>
      </c>
      <c r="J48" s="293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75"/>
    </row>
    <row r="49" spans="2:15">
      <c r="B49" s="412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375"/>
      <c r="H49" s="377"/>
      <c r="I49" s="293" t="str">
        <f>IF(ISERROR(VLOOKUP(H49,Baza!A:C,2,FALSE)&amp;" "&amp;"("&amp;H49&amp;")"),"",(VLOOKUP(H49,Baza!A:C,2,FALSE)&amp;" "&amp;"("&amp;H49&amp;")"))</f>
        <v/>
      </c>
      <c r="J49" s="293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75"/>
    </row>
    <row r="50" spans="2:15" ht="16.5" thickBot="1">
      <c r="B50" s="415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375"/>
      <c r="H50" s="377"/>
      <c r="I50" s="293" t="str">
        <f>IF(ISERROR(VLOOKUP(H50,Baza!A:C,2,FALSE)&amp;" "&amp;"("&amp;H50&amp;")"),"",(VLOOKUP(H50,Baza!A:C,2,FALSE)&amp;" "&amp;"("&amp;H50&amp;")"))</f>
        <v/>
      </c>
      <c r="J50" s="293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75"/>
    </row>
    <row r="51" spans="2:15">
      <c r="B51" s="411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375"/>
      <c r="H51" s="377"/>
      <c r="I51" s="293" t="str">
        <f>IF(ISERROR(VLOOKUP(H51,Baza!A:C,2,FALSE)&amp;" "&amp;"("&amp;H51&amp;")"),"",(VLOOKUP(H51,Baza!A:C,2,FALSE)&amp;" "&amp;"("&amp;H51&amp;")"))</f>
        <v/>
      </c>
      <c r="J51" s="293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75"/>
    </row>
    <row r="52" spans="2:15">
      <c r="B52" s="412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375"/>
      <c r="H52" s="377"/>
      <c r="I52" s="293" t="str">
        <f>IF(ISERROR(VLOOKUP(H52,Baza!A:C,2,FALSE)&amp;" "&amp;"("&amp;H52&amp;")"),"",(VLOOKUP(H52,Baza!A:C,2,FALSE)&amp;" "&amp;"("&amp;H52&amp;")"))</f>
        <v/>
      </c>
      <c r="J52" s="293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75"/>
    </row>
    <row r="53" spans="2:15">
      <c r="B53" s="412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375"/>
      <c r="H53" s="377"/>
      <c r="I53" s="293" t="str">
        <f>IF(ISERROR(VLOOKUP(H53,Baza!A:C,2,FALSE)&amp;" "&amp;"("&amp;H53&amp;")"),"",(VLOOKUP(H53,Baza!A:C,2,FALSE)&amp;" "&amp;"("&amp;H53&amp;")"))</f>
        <v/>
      </c>
      <c r="J53" s="293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75"/>
    </row>
    <row r="54" spans="2:15" ht="16.5" thickBot="1">
      <c r="B54" s="413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375"/>
      <c r="H54" s="377"/>
      <c r="I54" s="293" t="str">
        <f>IF(ISERROR(VLOOKUP(H54,Baza!A:C,2,FALSE)&amp;" "&amp;"("&amp;H54&amp;")"),"",(VLOOKUP(H54,Baza!A:C,2,FALSE)&amp;" "&amp;"("&amp;H54&amp;")"))</f>
        <v/>
      </c>
      <c r="J54" s="293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75"/>
    </row>
    <row r="55" spans="2:15">
      <c r="B55" s="414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375"/>
      <c r="H55" s="377"/>
      <c r="I55" s="293" t="str">
        <f>IF(ISERROR(VLOOKUP(H55,Baza!A:C,2,FALSE)&amp;" "&amp;"("&amp;H55&amp;")"),"",(VLOOKUP(H55,Baza!A:C,2,FALSE)&amp;" "&amp;"("&amp;H55&amp;")"))</f>
        <v/>
      </c>
      <c r="J55" s="293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75"/>
    </row>
    <row r="56" spans="2:15">
      <c r="B56" s="412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375"/>
      <c r="H56" s="377"/>
      <c r="I56" s="293" t="str">
        <f>IF(ISERROR(VLOOKUP(H56,Baza!A:C,2,FALSE)&amp;" "&amp;"("&amp;H56&amp;")"),"",(VLOOKUP(H56,Baza!A:C,2,FALSE)&amp;" "&amp;"("&amp;H56&amp;")"))</f>
        <v/>
      </c>
      <c r="J56" s="293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75"/>
    </row>
    <row r="57" spans="2:15">
      <c r="B57" s="412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375"/>
      <c r="H57" s="377"/>
      <c r="I57" s="293" t="str">
        <f>IF(ISERROR(VLOOKUP(H57,Baza!A:C,2,FALSE)&amp;" "&amp;"("&amp;H57&amp;")"),"",(VLOOKUP(H57,Baza!A:C,2,FALSE)&amp;" "&amp;"("&amp;H57&amp;")"))</f>
        <v/>
      </c>
      <c r="J57" s="293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75"/>
    </row>
    <row r="58" spans="2:15" ht="16.5" thickBot="1">
      <c r="B58" s="415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375"/>
      <c r="H58" s="377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75"/>
    </row>
    <row r="59" spans="2:15">
      <c r="B59" s="411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375"/>
      <c r="H59" s="377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75"/>
    </row>
    <row r="60" spans="2:15">
      <c r="B60" s="412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375"/>
      <c r="H60" s="377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75"/>
    </row>
    <row r="61" spans="2:15">
      <c r="B61" s="412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375"/>
      <c r="H61" s="377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75"/>
    </row>
    <row r="62" spans="2:15" ht="16.5" thickBot="1">
      <c r="B62" s="413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375"/>
      <c r="H62" s="377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75"/>
    </row>
    <row r="63" spans="2:15">
      <c r="B63" s="414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375"/>
      <c r="H63" s="377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75"/>
    </row>
    <row r="64" spans="2:15">
      <c r="B64" s="412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375"/>
      <c r="H64" s="377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75"/>
    </row>
    <row r="65" spans="2:15">
      <c r="B65" s="412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375"/>
      <c r="H65" s="377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75"/>
    </row>
    <row r="66" spans="2:15" ht="16.5" thickBot="1">
      <c r="B66" s="415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375"/>
      <c r="H66" s="377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75"/>
    </row>
    <row r="67" spans="2:15" hidden="1">
      <c r="B67" s="414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8" t="str">
        <f>IF(ISERROR(VLOOKUP(H67,Baza!A:D,4,FALSE)),"",(VLOOKUP(H67,Baza!A:D,4,FALSE)))</f>
        <v/>
      </c>
    </row>
    <row r="68" spans="2:15" ht="16.5" hidden="1" thickBot="1">
      <c r="B68" s="412"/>
      <c r="C68" s="285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1"/>
      <c r="J68" s="282"/>
      <c r="K68" s="358" t="str">
        <f>IF(ISERROR(VLOOKUP(H68,Baza!A:D,4,FALSE)),"",(VLOOKUP(H68,Baza!A:D,4,FALSE)))</f>
        <v/>
      </c>
    </row>
    <row r="69" spans="2:15" ht="16.5" hidden="1" thickBot="1">
      <c r="B69" s="412"/>
      <c r="C69" s="285">
        <v>67</v>
      </c>
      <c r="D69" s="280" t="str">
        <f t="shared" si="4"/>
        <v/>
      </c>
      <c r="E69" s="281"/>
      <c r="F69" s="278">
        <v>67</v>
      </c>
      <c r="I69" s="291"/>
      <c r="J69" s="282"/>
      <c r="K69" s="358" t="str">
        <f>IF(ISERROR(VLOOKUP(H69,Baza!A:D,4,FALSE)),"",(VLOOKUP(H69,Baza!A:D,4,FALSE)))</f>
        <v/>
      </c>
    </row>
    <row r="70" spans="2:15" ht="16.5" hidden="1" thickBot="1">
      <c r="B70" s="415"/>
      <c r="C70" s="286">
        <v>68</v>
      </c>
      <c r="D70" s="280" t="str">
        <f t="shared" si="4"/>
        <v/>
      </c>
      <c r="E70" s="281"/>
      <c r="F70" s="278">
        <v>68</v>
      </c>
      <c r="I70" s="291"/>
      <c r="J70" s="282"/>
      <c r="K70" s="358" t="str">
        <f>IF(ISERROR(VLOOKUP(H70,Baza!A:D,4,FALSE)),"",(VLOOKUP(H70,Baza!A:D,4,FALSE)))</f>
        <v/>
      </c>
    </row>
    <row r="71" spans="2:15" ht="16.5" hidden="1" thickBot="1">
      <c r="B71" s="414" t="s">
        <v>98</v>
      </c>
      <c r="C71" s="287">
        <v>69</v>
      </c>
      <c r="D71" s="280" t="str">
        <f t="shared" si="4"/>
        <v/>
      </c>
      <c r="E71" s="281"/>
      <c r="F71" s="278">
        <v>69</v>
      </c>
      <c r="I71" s="291"/>
      <c r="J71" s="282"/>
      <c r="K71" s="358" t="str">
        <f>IF(ISERROR(VLOOKUP(H71,Baza!A:D,4,FALSE)),"",(VLOOKUP(H71,Baza!A:D,4,FALSE)))</f>
        <v/>
      </c>
    </row>
    <row r="72" spans="2:15" ht="16.5" hidden="1" thickBot="1">
      <c r="B72" s="412"/>
      <c r="C72" s="285">
        <v>70</v>
      </c>
      <c r="D72" s="280" t="str">
        <f t="shared" si="4"/>
        <v/>
      </c>
      <c r="E72" s="281"/>
      <c r="F72" s="278">
        <v>70</v>
      </c>
      <c r="I72" s="291"/>
      <c r="J72" s="282"/>
      <c r="K72" s="358" t="str">
        <f>IF(ISERROR(VLOOKUP(H72,Baza!A:D,4,FALSE)),"",(VLOOKUP(H72,Baza!A:D,4,FALSE)))</f>
        <v/>
      </c>
    </row>
    <row r="73" spans="2:15" ht="16.5" hidden="1" thickBot="1">
      <c r="B73" s="412"/>
      <c r="C73" s="285">
        <v>71</v>
      </c>
      <c r="D73" s="280" t="str">
        <f t="shared" si="4"/>
        <v/>
      </c>
      <c r="E73" s="281"/>
      <c r="F73" s="278">
        <v>71</v>
      </c>
      <c r="I73" s="291"/>
      <c r="J73" s="282"/>
      <c r="K73" s="358" t="str">
        <f>IF(ISERROR(VLOOKUP(H73,Baza!A:D,4,FALSE)),"",(VLOOKUP(H73,Baza!A:D,4,FALSE)))</f>
        <v/>
      </c>
    </row>
    <row r="74" spans="2:15" ht="16.5" hidden="1" thickBot="1">
      <c r="B74" s="415"/>
      <c r="C74" s="286">
        <v>72</v>
      </c>
      <c r="D74" s="280" t="str">
        <f t="shared" si="4"/>
        <v/>
      </c>
      <c r="E74" s="281"/>
      <c r="F74" s="278">
        <v>72</v>
      </c>
      <c r="I74" s="291"/>
      <c r="J74" s="282"/>
      <c r="K74" s="358" t="str">
        <f>IF(ISERROR(VLOOKUP(H74,Baza!A:D,4,FALSE)),"",(VLOOKUP(H74,Baza!A:D,4,FALSE)))</f>
        <v/>
      </c>
    </row>
    <row r="75" spans="2:15" ht="16.5" hidden="1" thickBot="1">
      <c r="B75" s="414" t="s">
        <v>99</v>
      </c>
      <c r="C75" s="284">
        <v>73</v>
      </c>
      <c r="D75" s="280" t="str">
        <f t="shared" si="4"/>
        <v/>
      </c>
      <c r="E75" s="281"/>
      <c r="F75" s="278">
        <v>73</v>
      </c>
      <c r="I75" s="291"/>
      <c r="J75" s="282"/>
      <c r="K75" s="358" t="str">
        <f>IF(ISERROR(VLOOKUP(H75,Baza!A:D,4,FALSE)),"",(VLOOKUP(H75,Baza!A:D,4,FALSE)))</f>
        <v/>
      </c>
    </row>
    <row r="76" spans="2:15" ht="16.5" hidden="1" thickBot="1">
      <c r="B76" s="412"/>
      <c r="C76" s="285">
        <v>74</v>
      </c>
      <c r="D76" s="280" t="str">
        <f t="shared" si="4"/>
        <v/>
      </c>
      <c r="E76" s="281"/>
      <c r="F76" s="278">
        <v>74</v>
      </c>
      <c r="I76" s="291"/>
      <c r="J76" s="282"/>
      <c r="K76" s="358" t="str">
        <f>IF(ISERROR(VLOOKUP(H76,Baza!A:D,4,FALSE)),"",(VLOOKUP(H76,Baza!A:D,4,FALSE)))</f>
        <v/>
      </c>
    </row>
    <row r="77" spans="2:15" ht="16.5" hidden="1" thickBot="1">
      <c r="B77" s="412"/>
      <c r="C77" s="285">
        <v>75</v>
      </c>
      <c r="D77" s="280" t="str">
        <f t="shared" si="4"/>
        <v/>
      </c>
      <c r="E77" s="281"/>
      <c r="F77" s="278">
        <v>75</v>
      </c>
      <c r="I77" s="291"/>
      <c r="J77" s="282"/>
      <c r="K77" s="358" t="str">
        <f>IF(ISERROR(VLOOKUP(H77,Baza!A:D,4,FALSE)),"",(VLOOKUP(H77,Baza!A:D,4,FALSE)))</f>
        <v/>
      </c>
    </row>
    <row r="78" spans="2:15" ht="16.5" hidden="1" thickBot="1">
      <c r="B78" s="415"/>
      <c r="C78" s="286">
        <v>76</v>
      </c>
      <c r="D78" s="280" t="str">
        <f t="shared" si="4"/>
        <v/>
      </c>
      <c r="E78" s="281"/>
      <c r="F78" s="278">
        <v>76</v>
      </c>
      <c r="I78" s="291"/>
      <c r="J78" s="282"/>
      <c r="K78" s="358" t="str">
        <f>IF(ISERROR(VLOOKUP(H78,Baza!A:D,4,FALSE)),"",(VLOOKUP(H78,Baza!A:D,4,FALSE)))</f>
        <v/>
      </c>
    </row>
    <row r="79" spans="2:15" ht="16.5" hidden="1" thickBot="1">
      <c r="B79" s="414" t="s">
        <v>100</v>
      </c>
      <c r="C79" s="287">
        <v>77</v>
      </c>
      <c r="D79" s="280" t="str">
        <f t="shared" si="4"/>
        <v/>
      </c>
      <c r="E79" s="281"/>
      <c r="F79" s="278">
        <v>77</v>
      </c>
      <c r="I79" s="291"/>
      <c r="J79" s="282"/>
      <c r="K79" s="358" t="str">
        <f>IF(ISERROR(VLOOKUP(H79,Baza!A:D,4,FALSE)),"",(VLOOKUP(H79,Baza!A:D,4,FALSE)))</f>
        <v/>
      </c>
    </row>
    <row r="80" spans="2:15" ht="16.5" hidden="1" thickBot="1">
      <c r="B80" s="412"/>
      <c r="C80" s="285">
        <v>78</v>
      </c>
      <c r="D80" s="280" t="str">
        <f t="shared" si="4"/>
        <v/>
      </c>
      <c r="E80" s="281"/>
      <c r="F80" s="278">
        <v>78</v>
      </c>
      <c r="I80" s="291"/>
      <c r="J80" s="282"/>
      <c r="K80" s="358" t="str">
        <f>IF(ISERROR(VLOOKUP(H80,Baza!A:D,4,FALSE)),"",(VLOOKUP(H80,Baza!A:D,4,FALSE)))</f>
        <v/>
      </c>
    </row>
    <row r="81" spans="2:11" ht="16.5" hidden="1" thickBot="1">
      <c r="B81" s="412"/>
      <c r="C81" s="285">
        <v>79</v>
      </c>
      <c r="D81" s="280" t="str">
        <f t="shared" si="4"/>
        <v/>
      </c>
      <c r="E81" s="281"/>
      <c r="F81" s="278">
        <v>79</v>
      </c>
      <c r="I81" s="291"/>
      <c r="J81" s="282"/>
      <c r="K81" s="358" t="str">
        <f>IF(ISERROR(VLOOKUP(H81,Baza!A:D,4,FALSE)),"",(VLOOKUP(H81,Baza!A:D,4,FALSE)))</f>
        <v/>
      </c>
    </row>
    <row r="82" spans="2:11" ht="16.5" hidden="1" thickBot="1">
      <c r="B82" s="415"/>
      <c r="C82" s="286">
        <v>80</v>
      </c>
      <c r="D82" s="280" t="str">
        <f t="shared" si="4"/>
        <v/>
      </c>
      <c r="E82" s="281"/>
      <c r="F82" s="278">
        <v>80</v>
      </c>
      <c r="I82" s="291"/>
      <c r="J82" s="282"/>
      <c r="K82" s="358" t="str">
        <f>IF(ISERROR(VLOOKUP(H82,Baza!A:D,4,FALSE)),"",(VLOOKUP(H82,Baza!A:D,4,FALSE)))</f>
        <v/>
      </c>
    </row>
    <row r="83" spans="2:11" ht="16.5" hidden="1" thickBot="1">
      <c r="B83" s="414" t="s">
        <v>101</v>
      </c>
      <c r="C83" s="284">
        <v>81</v>
      </c>
      <c r="D83" s="280" t="str">
        <f t="shared" si="4"/>
        <v/>
      </c>
      <c r="E83" s="281"/>
      <c r="F83" s="278">
        <v>81</v>
      </c>
      <c r="I83" s="291"/>
      <c r="J83" s="282"/>
      <c r="K83" s="358" t="str">
        <f>IF(ISERROR(VLOOKUP(H83,Baza!A:D,4,FALSE)),"",(VLOOKUP(H83,Baza!A:D,4,FALSE)))</f>
        <v/>
      </c>
    </row>
    <row r="84" spans="2:11" ht="16.5" hidden="1" thickBot="1">
      <c r="B84" s="412"/>
      <c r="C84" s="285">
        <v>82</v>
      </c>
      <c r="D84" s="280" t="str">
        <f t="shared" si="4"/>
        <v/>
      </c>
      <c r="E84" s="281"/>
      <c r="F84" s="278">
        <v>82</v>
      </c>
      <c r="I84" s="291"/>
      <c r="J84" s="282"/>
      <c r="K84" s="358" t="str">
        <f>IF(ISERROR(VLOOKUP(H84,Baza!A:D,4,FALSE)),"",(VLOOKUP(H84,Baza!A:D,4,FALSE)))</f>
        <v/>
      </c>
    </row>
    <row r="85" spans="2:11" ht="16.5" hidden="1" thickBot="1">
      <c r="B85" s="412"/>
      <c r="C85" s="285">
        <v>83</v>
      </c>
      <c r="D85" s="280" t="str">
        <f t="shared" si="4"/>
        <v/>
      </c>
      <c r="E85" s="281"/>
      <c r="F85" s="278">
        <v>83</v>
      </c>
      <c r="I85" s="291"/>
      <c r="J85" s="282"/>
      <c r="K85" s="358" t="str">
        <f>IF(ISERROR(VLOOKUP(H85,Baza!A:D,4,FALSE)),"",(VLOOKUP(H85,Baza!A:D,4,FALSE)))</f>
        <v/>
      </c>
    </row>
    <row r="86" spans="2:11" ht="16.5" hidden="1" thickBot="1">
      <c r="B86" s="415"/>
      <c r="C86" s="286">
        <v>84</v>
      </c>
      <c r="D86" s="280" t="str">
        <f t="shared" si="4"/>
        <v/>
      </c>
      <c r="E86" s="281"/>
      <c r="F86" s="278">
        <v>84</v>
      </c>
      <c r="I86" s="291"/>
      <c r="J86" s="282"/>
      <c r="K86" s="358" t="str">
        <f>IF(ISERROR(VLOOKUP(H86,Baza!A:D,4,FALSE)),"",(VLOOKUP(H86,Baza!A:D,4,FALSE)))</f>
        <v/>
      </c>
    </row>
    <row r="87" spans="2:11" ht="16.5" hidden="1" thickBot="1">
      <c r="B87" s="414" t="s">
        <v>102</v>
      </c>
      <c r="C87" s="287">
        <v>85</v>
      </c>
      <c r="D87" s="280" t="str">
        <f t="shared" si="4"/>
        <v/>
      </c>
      <c r="E87" s="281"/>
      <c r="F87" s="278">
        <v>85</v>
      </c>
      <c r="I87" s="291"/>
      <c r="J87" s="282"/>
      <c r="K87" s="358" t="str">
        <f>IF(ISERROR(VLOOKUP(H87,Baza!A:D,4,FALSE)),"",(VLOOKUP(H87,Baza!A:D,4,FALSE)))</f>
        <v/>
      </c>
    </row>
    <row r="88" spans="2:11" ht="16.5" hidden="1" thickBot="1">
      <c r="B88" s="412"/>
      <c r="C88" s="285">
        <v>86</v>
      </c>
      <c r="D88" s="280" t="str">
        <f t="shared" si="4"/>
        <v/>
      </c>
      <c r="E88" s="281"/>
      <c r="F88" s="278">
        <v>86</v>
      </c>
      <c r="I88" s="291"/>
      <c r="J88" s="282"/>
      <c r="K88" s="358" t="str">
        <f>IF(ISERROR(VLOOKUP(H88,Baza!A:D,4,FALSE)),"",(VLOOKUP(H88,Baza!A:D,4,FALSE)))</f>
        <v/>
      </c>
    </row>
    <row r="89" spans="2:11" ht="16.5" hidden="1" thickBot="1">
      <c r="B89" s="412"/>
      <c r="C89" s="285">
        <v>87</v>
      </c>
      <c r="D89" s="280" t="str">
        <f t="shared" si="4"/>
        <v/>
      </c>
      <c r="E89" s="281"/>
      <c r="F89" s="278">
        <v>87</v>
      </c>
      <c r="I89" s="291"/>
      <c r="J89" s="282"/>
      <c r="K89" s="358" t="str">
        <f>IF(ISERROR(VLOOKUP(H89,Baza!A:D,4,FALSE)),"",(VLOOKUP(H89,Baza!A:D,4,FALSE)))</f>
        <v/>
      </c>
    </row>
    <row r="90" spans="2:11" ht="16.5" hidden="1" thickBot="1">
      <c r="B90" s="415"/>
      <c r="C90" s="286">
        <v>88</v>
      </c>
      <c r="D90" s="280" t="str">
        <f t="shared" si="4"/>
        <v/>
      </c>
      <c r="E90" s="281"/>
      <c r="F90" s="278">
        <v>88</v>
      </c>
      <c r="I90" s="291"/>
      <c r="J90" s="282"/>
      <c r="K90" s="358" t="str">
        <f>IF(ISERROR(VLOOKUP(H90,Baza!A:D,4,FALSE)),"",(VLOOKUP(H90,Baza!A:D,4,FALSE)))</f>
        <v/>
      </c>
    </row>
    <row r="91" spans="2:11" ht="16.5" hidden="1" thickBot="1">
      <c r="B91" s="414" t="s">
        <v>103</v>
      </c>
      <c r="C91" s="284">
        <v>89</v>
      </c>
      <c r="D91" s="280" t="str">
        <f t="shared" si="4"/>
        <v/>
      </c>
      <c r="E91" s="281"/>
      <c r="F91" s="278">
        <v>89</v>
      </c>
      <c r="I91" s="291"/>
      <c r="J91" s="282"/>
      <c r="K91" s="358" t="str">
        <f>IF(ISERROR(VLOOKUP(H91,Baza!A:D,4,FALSE)),"",(VLOOKUP(H91,Baza!A:D,4,FALSE)))</f>
        <v/>
      </c>
    </row>
    <row r="92" spans="2:11" ht="16.5" hidden="1" thickBot="1">
      <c r="B92" s="412"/>
      <c r="C92" s="285">
        <v>90</v>
      </c>
      <c r="D92" s="280" t="str">
        <f t="shared" si="4"/>
        <v/>
      </c>
      <c r="E92" s="281"/>
      <c r="F92" s="278">
        <v>90</v>
      </c>
      <c r="I92" s="291"/>
      <c r="J92" s="282"/>
      <c r="K92" s="358" t="str">
        <f>IF(ISERROR(VLOOKUP(H92,Baza!A:D,4,FALSE)),"",(VLOOKUP(H92,Baza!A:D,4,FALSE)))</f>
        <v/>
      </c>
    </row>
    <row r="93" spans="2:11" ht="16.5" hidden="1" thickBot="1">
      <c r="B93" s="412"/>
      <c r="C93" s="285">
        <v>91</v>
      </c>
      <c r="D93" s="280" t="str">
        <f t="shared" si="4"/>
        <v/>
      </c>
      <c r="E93" s="281"/>
      <c r="F93" s="278">
        <v>91</v>
      </c>
      <c r="I93" s="291"/>
      <c r="J93" s="282"/>
      <c r="K93" s="358" t="str">
        <f>IF(ISERROR(VLOOKUP(H93,Baza!A:D,4,FALSE)),"",(VLOOKUP(H93,Baza!A:D,4,FALSE)))</f>
        <v/>
      </c>
    </row>
    <row r="94" spans="2:11" ht="16.5" hidden="1" thickBot="1">
      <c r="B94" s="415"/>
      <c r="C94" s="286">
        <v>92</v>
      </c>
      <c r="D94" s="280" t="str">
        <f t="shared" si="4"/>
        <v/>
      </c>
      <c r="E94" s="281"/>
      <c r="F94" s="278">
        <v>92</v>
      </c>
      <c r="I94" s="291"/>
      <c r="J94" s="282"/>
      <c r="K94" s="358" t="str">
        <f>IF(ISERROR(VLOOKUP(H94,Baza!A:D,4,FALSE)),"",(VLOOKUP(H94,Baza!A:D,4,FALSE)))</f>
        <v/>
      </c>
    </row>
    <row r="95" spans="2:11" ht="16.5" hidden="1" thickBot="1">
      <c r="B95" s="414" t="s">
        <v>104</v>
      </c>
      <c r="C95" s="287">
        <v>93</v>
      </c>
      <c r="D95" s="280" t="str">
        <f t="shared" si="4"/>
        <v/>
      </c>
      <c r="E95" s="281"/>
      <c r="F95" s="278">
        <v>93</v>
      </c>
      <c r="I95" s="291"/>
      <c r="J95" s="282"/>
      <c r="K95" s="358" t="str">
        <f>IF(ISERROR(VLOOKUP(H95,Baza!A:D,4,FALSE)),"",(VLOOKUP(H95,Baza!A:D,4,FALSE)))</f>
        <v/>
      </c>
    </row>
    <row r="96" spans="2:11" ht="16.5" hidden="1" thickBot="1">
      <c r="B96" s="412"/>
      <c r="C96" s="285">
        <v>94</v>
      </c>
      <c r="D96" s="280" t="str">
        <f t="shared" si="4"/>
        <v/>
      </c>
      <c r="E96" s="281"/>
      <c r="F96" s="278">
        <v>94</v>
      </c>
      <c r="I96" s="291"/>
      <c r="J96" s="282"/>
      <c r="K96" s="358" t="str">
        <f>IF(ISERROR(VLOOKUP(H96,Baza!A:D,4,FALSE)),"",(VLOOKUP(H96,Baza!A:D,4,FALSE)))</f>
        <v/>
      </c>
    </row>
    <row r="97" spans="2:11" ht="16.5" hidden="1" thickBot="1">
      <c r="B97" s="412"/>
      <c r="C97" s="285">
        <v>95</v>
      </c>
      <c r="D97" s="280" t="str">
        <f t="shared" si="4"/>
        <v/>
      </c>
      <c r="E97" s="281"/>
      <c r="F97" s="278">
        <v>95</v>
      </c>
      <c r="I97" s="291"/>
      <c r="J97" s="282"/>
      <c r="K97" s="358" t="str">
        <f>IF(ISERROR(VLOOKUP(H97,Baza!A:D,4,FALSE)),"",(VLOOKUP(H97,Baza!A:D,4,FALSE)))</f>
        <v/>
      </c>
    </row>
    <row r="98" spans="2:11" ht="16.5" hidden="1" thickBot="1">
      <c r="B98" s="415"/>
      <c r="C98" s="286">
        <v>96</v>
      </c>
      <c r="D98" s="280" t="str">
        <f t="shared" si="4"/>
        <v/>
      </c>
      <c r="E98" s="281"/>
      <c r="F98" s="278">
        <v>96</v>
      </c>
      <c r="I98" s="291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IF(GROUPS!F9="","",GROUPS!F9)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IF(GROUPS!F10="","",GROUPS!F10)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IF(GROUPS!F11="","",GROUPS!F11)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IF(GROUPS!F12="","",GROUPS!F12)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IF(GROUPS!H9="","",GROUPS!H9)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IF(GROUPS!H10="","",GROUPS!H10)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IF(GROUPS!H11="","",GROUPS!H11)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IF(GROUPS!H12="","",GROUPS!H12)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F17" sqref="F17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IF(GROUPS!J9="","",GROUPS!J9)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IF(GROUPS!J10="","",GROUPS!J10)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IF(GROUPS!J11="","",GROUPS!J11)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IF(GROUPS!J12="","",GROUPS!J12)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IF(GROUPS!D14="","",GROUPS!D14)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IF(GROUPS!D15="","",GROUPS!D15)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IF(GROUPS!D16="","",GROUPS!D16)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IF(GROUPS!D17="","",GROUPS!D17)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2" t="str">
        <f>IF(GROUPS!F14="","",GROUPS!F14)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IF(GROUPS!F15="","",GROUPS!F15)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IF(GROUPS!F16="","",GROUPS!F16)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IF(GROUPS!F17="","",GROUPS!F17)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IF(GROUPS!H14="","",GROUPS!H14)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IF(GROUPS!H15="","",GROUPS!H15)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IF(GROUPS!H16="","",GROUPS!H16)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IF(GROUPS!H17="","",GROUPS!H17)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IF(GROUPS!J14="","",GROUPS!J14)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IF(GROUPS!J15="","",GROUPS!J15)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IF(GROUPS!J16="","",GROUPS!J16)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IF(GROUPS!J17="","",GROUPS!J17)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2" t="str">
        <f>IF(GROUPS!D19="","",GROUPS!D19)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IF(GROUPS!D20="","",GROUPS!D20)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IF(GROUPS!D21="","",GROUPS!D21)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IF(GROUPS!D22="","",GROUPS!D22)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IF(GROUPS!F19="","",GROUPS!F19)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IF(GROUPS!F20="","",GROUPS!F20)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IF(GROUPS!F21="","",GROUPS!F21)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IF(GROUPS!F22="","",GROUPS!F22)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IF(GROUPS!H19="","",GROUPS!H19)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IF(GROUPS!H20="","",GROUPS!H20)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IF(GROUPS!H21="","",GROUPS!H21)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IF(GROUPS!H22="","",GROUPS!H22)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O9" sqref="O9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/>
      </c>
      <c r="E4" s="35">
        <f>C4+4</f>
        <v>5</v>
      </c>
      <c r="F4" s="36" t="str">
        <f>IF(VLOOKUP(E4,PARTICIPANTS!$C$3:$D$98,2,FALSE)="","",(VLOOKUP(E4,PARTICIPANTS!$C$3:$D$98,2,FALSE)))</f>
        <v/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/>
      </c>
      <c r="E5" s="35">
        <f t="shared" ref="E5:I7" si="0">C5+4</f>
        <v>6</v>
      </c>
      <c r="F5" s="36" t="str">
        <f>IF(VLOOKUP(E5,PARTICIPANTS!$C$3:$D$98,2,FALSE)="","",(VLOOKUP(E5,PARTICIPANTS!$C$3:$D$98,2,FALSE)))</f>
        <v/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/>
      </c>
      <c r="E6" s="35">
        <f t="shared" si="0"/>
        <v>7</v>
      </c>
      <c r="F6" s="36" t="str">
        <f>IF(VLOOKUP(E6,PARTICIPANTS!$C$3:$D$98,2,FALSE)="","",(VLOOKUP(E6,PARTICIPANTS!$C$3:$D$98,2,FALSE)))</f>
        <v/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IF(GROUPS!J19="","",GROUPS!J19)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IF(GROUPS!J20="","",GROUPS!J20)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IF(GROUPS!J21="","",GROUPS!J21)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IF(GROUPS!J22="","",GROUPS!J22)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9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/>
      </c>
    </row>
    <row r="4" spans="2:42" ht="16.5" thickBot="1">
      <c r="B4" s="248" t="s">
        <v>55</v>
      </c>
      <c r="C4" s="249">
        <v>2</v>
      </c>
      <c r="D4" s="242" t="str">
        <f>IF(' I'!$X$3="","",' I'!$X$3)</f>
        <v/>
      </c>
    </row>
    <row r="5" spans="2:42" ht="15.75">
      <c r="B5" s="252" t="s">
        <v>27</v>
      </c>
      <c r="C5" s="244">
        <v>3</v>
      </c>
      <c r="D5" s="245" t="str">
        <f>IF(' II'!$X$2="","",' II'!$X$2)</f>
        <v/>
      </c>
    </row>
    <row r="6" spans="2:42" ht="16.5" thickBot="1">
      <c r="B6" s="253" t="s">
        <v>54</v>
      </c>
      <c r="C6" s="250">
        <v>4</v>
      </c>
      <c r="D6" s="251" t="str">
        <f>IF(' II'!$X$3="","",' II'!$X$3)</f>
        <v/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7">
        <v>1</v>
      </c>
      <c r="G7" s="122" t="str">
        <f>IF(F7="","",VLOOKUP(F7,$C$3:$D$8,2,FALSE))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605</v>
      </c>
      <c r="P12" s="102"/>
      <c r="AN12" s="61"/>
    </row>
    <row r="13" spans="2:42" ht="15.75">
      <c r="B13" s="78"/>
      <c r="C13" s="78">
        <v>3</v>
      </c>
      <c r="D13" s="361" t="s">
        <v>606</v>
      </c>
      <c r="P13" s="102"/>
      <c r="Q13" s="121" t="str">
        <f>G7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1" t="str">
        <f>IF(AJ25="","",IF(AJ25&gt;AJ26,AB25,AB26))</f>
        <v/>
      </c>
    </row>
    <row r="16" spans="2:42" ht="15.75">
      <c r="C16" s="78"/>
      <c r="D16" s="74"/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1"/>
      <c r="AN17" s="481"/>
      <c r="AO17" s="482"/>
      <c r="AP17" s="42"/>
    </row>
    <row r="18" spans="3:42" ht="15.75">
      <c r="C18" s="78"/>
      <c r="D18" s="74"/>
      <c r="P18" s="102"/>
      <c r="Y18" s="106"/>
      <c r="AJ18" s="34"/>
      <c r="AM18" s="481"/>
      <c r="AO18" s="482"/>
    </row>
    <row r="19" spans="3:42" ht="16.5" thickBot="1">
      <c r="C19" s="78"/>
      <c r="D19" s="74"/>
      <c r="F19" s="297">
        <v>4</v>
      </c>
      <c r="G19" s="122" t="str">
        <f>IF(F19="","",VLOOKUP(F19,$C$3:$D$8,2,FALSE))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3:42" ht="16.5" thickBot="1">
      <c r="C21" s="78"/>
      <c r="D21" s="74"/>
      <c r="Y21" s="106"/>
      <c r="AK21" s="49"/>
      <c r="AL21" s="49"/>
      <c r="AM21" s="488" t="s">
        <v>59</v>
      </c>
      <c r="AN21" s="486"/>
      <c r="AO21" s="484"/>
      <c r="AP21" s="42"/>
    </row>
    <row r="22" spans="3:42" ht="15.75">
      <c r="C22" s="78"/>
      <c r="D22" s="74"/>
      <c r="Y22" s="106"/>
      <c r="AK22" s="49"/>
      <c r="AL22" s="49"/>
      <c r="AM22" s="489"/>
      <c r="AN22" s="486"/>
      <c r="AO22" s="491" t="s">
        <v>60</v>
      </c>
    </row>
    <row r="23" spans="3:42" ht="16.5" thickBot="1">
      <c r="C23" s="78"/>
      <c r="D23" s="74"/>
      <c r="Y23" s="106"/>
      <c r="AK23" s="49"/>
      <c r="AL23" s="49"/>
      <c r="AM23" s="490"/>
      <c r="AN23" s="487"/>
      <c r="AO23" s="492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4" t="s">
        <v>81</v>
      </c>
      <c r="AM27" s="495"/>
      <c r="AN27" s="495"/>
      <c r="AO27" s="495"/>
      <c r="AP27" s="496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7" t="str">
        <f>IF(AJ25="","",IF(AJ25&gt;AJ26,AB25,AB26))</f>
        <v/>
      </c>
      <c r="AO28" s="497"/>
      <c r="AP28" s="497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8" t="str">
        <f>IF(AJ25="","",IF(AJ25&lt;AJ26,AB25,AB26))</f>
        <v/>
      </c>
      <c r="AO29" s="498"/>
      <c r="AP29" s="498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9" t="str">
        <f>IF(AJ25=AJ26,"",IF(AJ34=AJ35,AB34,IF(AJ34&gt;AJ35,AB34,AB35)))</f>
        <v/>
      </c>
      <c r="AO30" s="499"/>
      <c r="AP30" s="499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9" t="str">
        <f>IF(AJ25=AJ26,"",IF(AJ34=AJ35,AB35,IF(AJ34&lt;AJ35,AB34,AB35)))</f>
        <v/>
      </c>
      <c r="AO31" s="499"/>
      <c r="AP31" s="499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0" t="str">
        <f>IF(O7="","",IF(O7&lt;O8,G7,G8))</f>
        <v/>
      </c>
      <c r="AO32" s="500"/>
      <c r="AP32" s="500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00" t="str">
        <f>IF(O19="","",IF(O19&lt;O20,G19,G20))</f>
        <v/>
      </c>
      <c r="AO33" s="500"/>
      <c r="AP33" s="50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0" t="str">
        <f>IF(O31="","",IF(O31&lt;O32,G31,G32))</f>
        <v/>
      </c>
      <c r="AO34" s="500"/>
      <c r="AP34" s="50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1" t="str">
        <f>IF(O43="","",IF(O43&lt;O44,G43,G44))</f>
        <v/>
      </c>
      <c r="AO35" s="501"/>
      <c r="AP35" s="501"/>
    </row>
    <row r="36" spans="3:42">
      <c r="P36" s="102"/>
      <c r="Y36" s="107"/>
      <c r="AK36" s="49"/>
      <c r="AL36" s="190"/>
      <c r="AM36" s="191"/>
      <c r="AN36" s="502"/>
      <c r="AO36" s="502"/>
      <c r="AP36" s="502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3"/>
      <c r="AO37" s="493"/>
      <c r="AP37" s="493"/>
    </row>
    <row r="38" spans="3:42">
      <c r="P38" s="108"/>
      <c r="Q38" s="121" t="str">
        <f>G44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3"/>
      <c r="AO38" s="493"/>
      <c r="AP38" s="493"/>
    </row>
    <row r="39" spans="3:42">
      <c r="P39" s="102"/>
      <c r="AK39" s="49"/>
      <c r="AL39" s="189"/>
      <c r="AM39" s="75"/>
      <c r="AN39" s="493"/>
      <c r="AO39" s="493"/>
      <c r="AP39" s="493"/>
    </row>
    <row r="40" spans="3:42">
      <c r="P40" s="102"/>
      <c r="AK40" s="49"/>
      <c r="AL40" s="189"/>
      <c r="AM40" s="75"/>
      <c r="AN40" s="493"/>
      <c r="AO40" s="493"/>
      <c r="AP40" s="493"/>
    </row>
    <row r="41" spans="3:42">
      <c r="C41" s="42"/>
      <c r="D41" s="42"/>
      <c r="O41" s="34"/>
      <c r="P41" s="102"/>
      <c r="AK41" s="49"/>
      <c r="AL41" s="189"/>
      <c r="AM41" s="75"/>
      <c r="AN41" s="493"/>
      <c r="AO41" s="493"/>
      <c r="AP41" s="493"/>
    </row>
    <row r="42" spans="3:42">
      <c r="E42" s="48"/>
      <c r="O42" s="34"/>
      <c r="P42" s="102"/>
      <c r="AK42" s="49"/>
      <c r="AL42" s="189"/>
      <c r="AM42" s="75"/>
      <c r="AN42" s="493"/>
      <c r="AO42" s="493"/>
      <c r="AP42" s="493"/>
    </row>
    <row r="43" spans="3:42">
      <c r="E43" s="48"/>
      <c r="O43" s="298"/>
      <c r="AK43" s="49"/>
      <c r="AL43" s="189"/>
      <c r="AM43" s="75"/>
      <c r="AN43" s="493"/>
      <c r="AO43" s="493"/>
      <c r="AP43" s="493"/>
    </row>
    <row r="44" spans="3:42">
      <c r="E44" s="48"/>
      <c r="F44" s="297">
        <v>3</v>
      </c>
      <c r="G44" s="122" t="str">
        <f>IF(F44="","",VLOOKUP(F44,$C$3:$D$8,2,FALSE))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3"/>
      <c r="AO50" s="493"/>
      <c r="AP50" s="493"/>
    </row>
    <row r="51" spans="3:42">
      <c r="AM51" s="75"/>
      <c r="AN51" s="493"/>
      <c r="AO51" s="493"/>
      <c r="AP51" s="493"/>
    </row>
    <row r="52" spans="3:42">
      <c r="AM52" s="75"/>
      <c r="AN52" s="493"/>
      <c r="AO52" s="493"/>
      <c r="AP52" s="493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3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/>
      </c>
    </row>
    <row r="4" spans="2:47" ht="16.5" thickBot="1">
      <c r="B4" s="64" t="s">
        <v>55</v>
      </c>
      <c r="C4" s="64">
        <v>2</v>
      </c>
      <c r="D4" s="26" t="str">
        <f>IF(' I'!$X$3="","",' I'!$X$3)</f>
        <v/>
      </c>
    </row>
    <row r="5" spans="2:47" ht="15.75">
      <c r="B5" s="64" t="s">
        <v>27</v>
      </c>
      <c r="C5" s="64">
        <v>3</v>
      </c>
      <c r="D5" s="29" t="str">
        <f>IF(' II'!$X$2="","",' II'!$X$2)</f>
        <v/>
      </c>
    </row>
    <row r="6" spans="2:47" ht="16.5" thickBot="1">
      <c r="B6" s="64" t="s">
        <v>54</v>
      </c>
      <c r="C6" s="64">
        <v>4</v>
      </c>
      <c r="D6" s="30" t="str">
        <f>IF(' II'!$X$3="","",' II'!$X$3)</f>
        <v/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60">
        <v>1</v>
      </c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606</v>
      </c>
      <c r="P15" s="102"/>
      <c r="Y15" s="105"/>
      <c r="AN15" s="481" t="str">
        <f>IF(AJ25="","",IF(AJ25&gt;AJ26,AB25,AB26))</f>
        <v/>
      </c>
    </row>
    <row r="16" spans="2:47" ht="15.75">
      <c r="B16" s="78"/>
      <c r="C16" s="78">
        <v>5</v>
      </c>
      <c r="D16" s="361" t="s">
        <v>607</v>
      </c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1"/>
      <c r="AN17" s="481"/>
      <c r="AO17" s="482"/>
    </row>
    <row r="18" spans="1:42" ht="15.75">
      <c r="B18" s="78"/>
      <c r="C18" s="78"/>
      <c r="D18" s="74"/>
      <c r="P18" s="102"/>
      <c r="Y18" s="106"/>
      <c r="AJ18" s="34"/>
      <c r="AM18" s="481"/>
      <c r="AO18" s="482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1:42" s="42" customFormat="1" ht="16.149999999999999" customHeight="1" thickBot="1">
      <c r="A21" s="49"/>
      <c r="B21" s="49"/>
      <c r="C21" s="504" t="s">
        <v>609</v>
      </c>
      <c r="D21" s="504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8" t="s">
        <v>59</v>
      </c>
      <c r="AN21" s="486"/>
      <c r="AO21" s="484"/>
    </row>
    <row r="22" spans="1:42" ht="15.6" customHeight="1">
      <c r="A22" s="49"/>
      <c r="B22" s="49"/>
      <c r="C22" s="504"/>
      <c r="D22" s="504"/>
      <c r="Y22" s="106"/>
      <c r="AK22" s="49"/>
      <c r="AL22" s="49"/>
      <c r="AM22" s="489"/>
      <c r="AN22" s="486"/>
      <c r="AO22" s="491" t="s">
        <v>60</v>
      </c>
    </row>
    <row r="23" spans="1:42" ht="16.149999999999999" customHeight="1" thickBot="1">
      <c r="A23" s="49"/>
      <c r="B23" s="49"/>
      <c r="C23" s="504"/>
      <c r="D23" s="504"/>
      <c r="Y23" s="106"/>
      <c r="AK23" s="49"/>
      <c r="AL23" s="49"/>
      <c r="AM23" s="490"/>
      <c r="AN23" s="487"/>
      <c r="AO23" s="492"/>
    </row>
    <row r="24" spans="1:42" ht="15.6" customHeight="1">
      <c r="A24" s="49"/>
      <c r="B24" s="49"/>
      <c r="C24" s="504"/>
      <c r="D24" s="504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4" t="s">
        <v>81</v>
      </c>
      <c r="AM27" s="495"/>
      <c r="AN27" s="495"/>
      <c r="AO27" s="495"/>
      <c r="AP27" s="496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7" t="str">
        <f>IF(AJ25="","",IF(AJ25&gt;AJ26,AB25,AB26))</f>
        <v/>
      </c>
      <c r="AO28" s="497"/>
      <c r="AP28" s="497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8" t="str">
        <f>IF(AJ25="","",IF(AJ25&lt;AJ26,AB25,AB26))</f>
        <v/>
      </c>
      <c r="AO29" s="498"/>
      <c r="AP29" s="498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9" t="str">
        <f>IF(AJ25=AJ26,"",IF(AJ34=AJ35,AB34,IF(AJ34&gt;AJ35,AB34,AB35)))</f>
        <v/>
      </c>
      <c r="AO30" s="499"/>
      <c r="AP30" s="499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9" t="str">
        <f>IF(AJ25=AJ26,"",IF(AJ34=AJ35,AB35,IF(AJ34&lt;AJ35,AB34,AB35)))</f>
        <v/>
      </c>
      <c r="AO31" s="499"/>
      <c r="AP31" s="499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0" t="str">
        <f>IF(O7="","",IF(O7&lt;O8,G7,G8))</f>
        <v/>
      </c>
      <c r="AO32" s="500"/>
      <c r="AP32" s="500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00" t="str">
        <f>IF(O19="","",IF(O19&lt;O20,G19,G20))</f>
        <v/>
      </c>
      <c r="AO33" s="500"/>
      <c r="AP33" s="50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0" t="str">
        <f>IF(O31="","",IF(O31&lt;O32,G31,G32))</f>
        <v/>
      </c>
      <c r="AO34" s="500"/>
      <c r="AP34" s="50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00" t="str">
        <f>IF(O43="","",IF(O43&lt;O44,G43,G44))</f>
        <v/>
      </c>
      <c r="AO35" s="500"/>
      <c r="AP35" s="500"/>
    </row>
    <row r="36" spans="3:42">
      <c r="P36" s="102"/>
      <c r="Y36" s="107"/>
      <c r="AK36" s="49"/>
      <c r="AL36" s="189"/>
      <c r="AM36" s="75"/>
      <c r="AN36" s="493"/>
      <c r="AO36" s="493"/>
      <c r="AP36" s="493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3"/>
      <c r="AO37" s="493"/>
      <c r="AP37" s="493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3"/>
      <c r="AO38" s="493"/>
      <c r="AP38" s="493"/>
    </row>
    <row r="39" spans="3:42">
      <c r="P39" s="102"/>
      <c r="AK39" s="49"/>
      <c r="AL39" s="189"/>
      <c r="AM39" s="75"/>
      <c r="AN39" s="493"/>
      <c r="AO39" s="493"/>
      <c r="AP39" s="493"/>
    </row>
    <row r="40" spans="3:42">
      <c r="P40" s="102"/>
      <c r="AK40" s="49"/>
      <c r="AL40" s="189"/>
      <c r="AM40" s="75"/>
      <c r="AN40" s="493"/>
      <c r="AO40" s="493"/>
      <c r="AP40" s="493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3"/>
      <c r="AO41" s="493"/>
      <c r="AP41" s="493"/>
    </row>
    <row r="42" spans="3:42">
      <c r="O42" s="34"/>
      <c r="P42" s="102"/>
      <c r="AK42" s="49"/>
      <c r="AL42" s="189"/>
      <c r="AM42" s="75"/>
      <c r="AN42" s="493"/>
      <c r="AO42" s="493"/>
      <c r="AP42" s="493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3"/>
      <c r="AO43" s="493"/>
      <c r="AP43" s="493"/>
    </row>
    <row r="44" spans="3:42">
      <c r="F44" s="360">
        <v>3</v>
      </c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3"/>
      <c r="AO50" s="493"/>
      <c r="AP50" s="493"/>
    </row>
    <row r="51" spans="6:42">
      <c r="AM51" s="75"/>
      <c r="AN51" s="493"/>
      <c r="AO51" s="493"/>
      <c r="AP51" s="493"/>
    </row>
    <row r="52" spans="6:42">
      <c r="AM52" s="75"/>
      <c r="AN52" s="493"/>
      <c r="AO52" s="493"/>
      <c r="AP52" s="493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E16" sqref="E16"/>
    </sheetView>
  </sheetViews>
  <sheetFormatPr defaultRowHeight="15"/>
  <cols>
    <col min="2" max="2" width="11.5703125" customWidth="1"/>
    <col min="4" max="4" width="31.42578125" customWidth="1"/>
    <col min="5" max="5" width="14.85546875" style="362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9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/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/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/>
      </c>
      <c r="E5" s="362">
        <v>1</v>
      </c>
      <c r="F5" s="181">
        <v>1</v>
      </c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/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E10" s="362" t="s">
        <v>629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E11" s="362" t="s">
        <v>629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1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3:52" ht="15.75">
      <c r="C17" s="78"/>
      <c r="D17" s="74"/>
      <c r="E17" s="362">
        <v>5.7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1"/>
      <c r="AX17" s="481"/>
      <c r="AY17" s="482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1"/>
      <c r="AY18" s="482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5" t="s">
        <v>58</v>
      </c>
      <c r="AY20" s="483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8" t="s">
        <v>59</v>
      </c>
      <c r="AX21" s="506"/>
      <c r="AY21" s="484"/>
      <c r="AZ21" s="42"/>
    </row>
    <row r="22" spans="3:52" ht="15.75">
      <c r="C22" s="78"/>
      <c r="D22" s="74"/>
      <c r="E22" s="362" t="s">
        <v>627</v>
      </c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9"/>
      <c r="AX22" s="506"/>
      <c r="AY22" s="511" t="s">
        <v>60</v>
      </c>
    </row>
    <row r="23" spans="3:52" ht="16.5" thickBot="1">
      <c r="C23" s="78"/>
      <c r="D23" s="74"/>
      <c r="E23" s="362">
        <v>9.11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0"/>
      <c r="AX23" s="507"/>
      <c r="AY23" s="512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4" t="s">
        <v>81</v>
      </c>
      <c r="AW27" s="495"/>
      <c r="AX27" s="495"/>
      <c r="AY27" s="495"/>
      <c r="AZ27" s="496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3" t="str">
        <f>IF(AT25="","",IF(AT25&gt;AT26,AL25,AL26))</f>
        <v/>
      </c>
      <c r="AY28" s="513"/>
      <c r="AZ28" s="513"/>
    </row>
    <row r="29" spans="3:52" ht="15.75">
      <c r="C29" s="73"/>
      <c r="D29" s="74"/>
      <c r="E29" s="362">
        <v>3</v>
      </c>
      <c r="F29" s="181">
        <v>3</v>
      </c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8" t="str">
        <f>IF(AT25="","",IF(AT25&lt;AT26,AL25,AL26))</f>
        <v/>
      </c>
      <c r="AY29" s="498"/>
      <c r="AZ29" s="498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9" t="str">
        <f>IF(AT25=AT26,"",IF(AT34=AT35,AL34,IF(AT34&gt;AT35,AL34,AL35)))</f>
        <v/>
      </c>
      <c r="AY30" s="499"/>
      <c r="AZ30" s="499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9" t="str">
        <f>IF(AT25=AT26,"",IF(AT34=AT35,AL35,IF(AT34&lt;AT35,AL34,AL35)))</f>
        <v/>
      </c>
      <c r="AY31" s="499"/>
      <c r="AZ31" s="499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0" t="str">
        <f>IF(Y7="","",IF(Y7&lt;Y8,Q7,Q8))</f>
        <v/>
      </c>
      <c r="AY32" s="500"/>
      <c r="AZ32" s="500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00" t="str">
        <f>IF(Y19="","",IF(Y19&lt;Y20,Q19,Q20))</f>
        <v/>
      </c>
      <c r="AY33" s="500"/>
      <c r="AZ33" s="500"/>
    </row>
    <row r="34" spans="3:52" ht="15.75">
      <c r="C34" s="73"/>
      <c r="D34" s="74"/>
      <c r="E34" s="362" t="s">
        <v>628</v>
      </c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0" t="str">
        <f>IF(Y31="","",IF(Y31&lt;Y32,Q31,Q32))</f>
        <v/>
      </c>
      <c r="AY34" s="500"/>
      <c r="AZ34" s="500"/>
    </row>
    <row r="35" spans="3:52">
      <c r="E35" s="362" t="s">
        <v>628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1" t="str">
        <f>IF(Y43="","",IF(Y43&lt;Y44,Q43,Q44))</f>
        <v/>
      </c>
      <c r="AY35" s="501"/>
      <c r="AZ35" s="501"/>
    </row>
    <row r="36" spans="3:52">
      <c r="F36" s="179"/>
      <c r="Z36" s="102"/>
      <c r="AI36" s="107"/>
      <c r="AU36" s="49"/>
      <c r="AV36" s="190"/>
      <c r="AW36" s="191"/>
      <c r="AX36" s="502"/>
      <c r="AY36" s="502"/>
      <c r="AZ36" s="502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3"/>
      <c r="AY37" s="493"/>
      <c r="AZ37" s="49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3"/>
      <c r="AY38" s="493"/>
      <c r="AZ38" s="493"/>
    </row>
    <row r="39" spans="3:52">
      <c r="F39" s="179"/>
      <c r="Z39" s="102"/>
      <c r="AU39" s="49"/>
      <c r="AV39" s="189"/>
      <c r="AW39" s="75"/>
      <c r="AX39" s="493"/>
      <c r="AY39" s="493"/>
      <c r="AZ39" s="493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3"/>
      <c r="AY40" s="493"/>
      <c r="AZ40" s="493"/>
    </row>
    <row r="41" spans="3:52">
      <c r="C41" s="42"/>
      <c r="D41" s="42"/>
      <c r="E41" s="362">
        <v>5.7</v>
      </c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3"/>
      <c r="AY41" s="493"/>
      <c r="AZ41" s="493"/>
    </row>
    <row r="42" spans="3:52">
      <c r="F42" s="179"/>
      <c r="P42" s="102"/>
      <c r="Y42" s="34"/>
      <c r="Z42" s="102"/>
      <c r="AU42" s="49"/>
      <c r="AV42" s="189"/>
      <c r="AW42" s="75"/>
      <c r="AX42" s="493"/>
      <c r="AY42" s="493"/>
      <c r="AZ42" s="493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3"/>
      <c r="AY43" s="493"/>
      <c r="AZ43" s="49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E46" s="362">
        <v>9.11</v>
      </c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 s="362" t="s">
        <v>628</v>
      </c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3"/>
      <c r="AY50" s="493"/>
      <c r="AZ50" s="493"/>
    </row>
    <row r="51" spans="3:52">
      <c r="AW51" s="75"/>
      <c r="AX51" s="493"/>
      <c r="AY51" s="493"/>
      <c r="AZ51" s="493"/>
    </row>
    <row r="52" spans="3:52">
      <c r="AW52" s="75"/>
      <c r="AX52" s="493"/>
      <c r="AY52" s="493"/>
      <c r="AZ52" s="49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F22" workbookViewId="0">
      <selection activeCell="AQ30" sqref="AQ3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3" t="s">
        <v>61</v>
      </c>
      <c r="D1" s="480"/>
      <c r="E1" t="s">
        <v>703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/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/>
      </c>
      <c r="E4">
        <v>1</v>
      </c>
      <c r="F4" s="178">
        <v>1</v>
      </c>
      <c r="G4" s="177" t="str">
        <f>IF(F4="","",VLOOKUP(F4,$C$3:$D$18,2,FALSE))</f>
        <v/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/>
      </c>
      <c r="E5">
        <v>2</v>
      </c>
      <c r="F5" s="180">
        <v>4</v>
      </c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/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E10">
        <v>3</v>
      </c>
      <c r="F10" s="178">
        <v>10</v>
      </c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616</v>
      </c>
      <c r="F11" s="180">
        <v>15</v>
      </c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1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616</v>
      </c>
      <c r="F16" s="178">
        <v>13</v>
      </c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E17" s="42">
        <v>4</v>
      </c>
      <c r="F17" s="180">
        <v>12</v>
      </c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1"/>
      <c r="AX17" s="481"/>
      <c r="AY17" s="482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1"/>
      <c r="AY18" s="482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5" t="s">
        <v>58</v>
      </c>
      <c r="AY20" s="483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4" t="s">
        <v>59</v>
      </c>
      <c r="AX21" s="506"/>
      <c r="AY21" s="484"/>
    </row>
    <row r="22" spans="1:52" ht="15.75">
      <c r="A22" s="49"/>
      <c r="B22" s="49"/>
      <c r="C22" s="78"/>
      <c r="D22" s="74"/>
      <c r="E22">
        <v>6</v>
      </c>
      <c r="F22" s="178">
        <v>8</v>
      </c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5"/>
      <c r="AX22" s="506"/>
      <c r="AY22" s="511" t="s">
        <v>60</v>
      </c>
    </row>
    <row r="23" spans="1:52" ht="16.5" thickBot="1">
      <c r="A23" s="49"/>
      <c r="B23" s="49"/>
      <c r="C23" s="78"/>
      <c r="D23" s="74"/>
      <c r="E23">
        <v>5.7</v>
      </c>
      <c r="F23" s="180">
        <v>5</v>
      </c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6"/>
      <c r="AX23" s="507"/>
      <c r="AY23" s="512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4" t="s">
        <v>81</v>
      </c>
      <c r="AW27" s="495"/>
      <c r="AX27" s="495"/>
      <c r="AY27" s="495"/>
      <c r="AZ27" s="496"/>
    </row>
    <row r="28" spans="1:52" ht="15.75">
      <c r="C28" s="73"/>
      <c r="D28" s="74"/>
      <c r="E28">
        <v>5.7</v>
      </c>
      <c r="F28" s="178">
        <v>7</v>
      </c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97" t="str">
        <f>IF(AT25="","",IF(AT25&gt;AT26,AL25,AL26))</f>
        <v/>
      </c>
      <c r="AY28" s="497"/>
      <c r="AZ28" s="497"/>
    </row>
    <row r="29" spans="1:52" s="42" customFormat="1" ht="15.75">
      <c r="C29" s="73"/>
      <c r="D29" s="74"/>
      <c r="E29" s="42">
        <v>8</v>
      </c>
      <c r="F29" s="180">
        <v>6</v>
      </c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8" t="str">
        <f>IF(AT25="","",IF(AT25&lt;AT26,AL25,AL26))</f>
        <v/>
      </c>
      <c r="AY29" s="498"/>
      <c r="AZ29" s="498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9" t="str">
        <f>IF(AT25=AT26,"",IF(AT34=AT35,AL34,IF(AT34&gt;AT35,AL34,AL35)))</f>
        <v/>
      </c>
      <c r="AY30" s="499"/>
      <c r="AZ30" s="499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9" t="str">
        <f>IF(AT25=AT26,"",IF(AT34=AT35,AL35,IF(AT34&lt;AT35,AL34,AL35)))</f>
        <v/>
      </c>
      <c r="AY31" s="499"/>
      <c r="AZ31" s="499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0" t="str">
        <f>IF(Y7="","",IF(Y7&lt;Y8,Q7,Q8))</f>
        <v/>
      </c>
      <c r="AY32" s="500"/>
      <c r="AZ32" s="500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00" t="str">
        <f>IF(Y19="","",IF(Y19&lt;Y20,Q19,Q20))</f>
        <v/>
      </c>
      <c r="AY33" s="500"/>
      <c r="AZ33" s="500"/>
    </row>
    <row r="34" spans="3:52" ht="15.75">
      <c r="C34" s="73"/>
      <c r="D34" s="74"/>
      <c r="E34">
        <v>10</v>
      </c>
      <c r="F34" s="178">
        <v>2</v>
      </c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0" t="str">
        <f>IF(Y31="","",IF(Y31&lt;Y32,Q31,Q32))</f>
        <v/>
      </c>
      <c r="AY34" s="500"/>
      <c r="AZ34" s="500"/>
    </row>
    <row r="35" spans="3:52">
      <c r="E35" s="362" t="s">
        <v>616</v>
      </c>
      <c r="F35" s="180">
        <v>9</v>
      </c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00" t="str">
        <f>IF(Y43="","",IF(Y43&lt;Y44,Q43,Q44))</f>
        <v/>
      </c>
      <c r="AY35" s="500"/>
      <c r="AZ35" s="500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7" t="str">
        <f>IF(O4="","",IF(O4&lt;O5,G4,G5))</f>
        <v/>
      </c>
      <c r="AY36" s="517"/>
      <c r="AZ36" s="517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7" t="str">
        <f>IF(O10="","",IF(O10&lt;O11,G10,G11))</f>
        <v/>
      </c>
      <c r="AY37" s="517"/>
      <c r="AZ37" s="51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7" t="str">
        <f>IF(O16="","",IF(O16&lt;O17,G16,G17))</f>
        <v/>
      </c>
      <c r="AY38" s="517"/>
      <c r="AZ38" s="517"/>
    </row>
    <row r="39" spans="3:52">
      <c r="F39" s="179"/>
      <c r="Z39" s="102"/>
      <c r="AU39" s="49"/>
      <c r="AV39" s="118">
        <v>9</v>
      </c>
      <c r="AW39" s="24" t="s">
        <v>20</v>
      </c>
      <c r="AX39" s="517" t="str">
        <f>IF(O22="","",IF(O22&lt;O23,G22,G23))</f>
        <v/>
      </c>
      <c r="AY39" s="517"/>
      <c r="AZ39" s="517"/>
    </row>
    <row r="40" spans="3:52" ht="15.75">
      <c r="E40" s="362" t="s">
        <v>616</v>
      </c>
      <c r="F40" s="178">
        <v>11</v>
      </c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7" t="str">
        <f>IF(O28="","",IF(O28&lt;O29,G28,G29))</f>
        <v/>
      </c>
      <c r="AY40" s="517"/>
      <c r="AZ40" s="517"/>
    </row>
    <row r="41" spans="3:52" s="42" customFormat="1">
      <c r="E41" s="42">
        <v>12</v>
      </c>
      <c r="F41" s="180">
        <v>14</v>
      </c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7" t="str">
        <f>IF(O34="","",IF(O34&lt;O35,G34,G35))</f>
        <v/>
      </c>
      <c r="AY41" s="517"/>
      <c r="AZ41" s="517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7" t="str">
        <f>IF(O40="","",IF(O40&lt;O41,G40,G41))</f>
        <v/>
      </c>
      <c r="AY42" s="517"/>
      <c r="AZ42" s="517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7" t="str">
        <f>IF(O46="","",IF(O46&lt;O47,G46,G47))</f>
        <v/>
      </c>
      <c r="AY43" s="517"/>
      <c r="AZ43" s="517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D45" s="42" t="s">
        <v>702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E46">
        <v>14</v>
      </c>
      <c r="F46" s="178">
        <v>16</v>
      </c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3"/>
      <c r="AY50" s="493"/>
      <c r="AZ50" s="493"/>
    </row>
    <row r="51" spans="6:52">
      <c r="AW51" s="75"/>
      <c r="AX51" s="493"/>
      <c r="AY51" s="493"/>
      <c r="AZ51" s="493"/>
    </row>
    <row r="52" spans="6:52">
      <c r="AW52" s="75"/>
      <c r="AX52" s="493"/>
      <c r="AY52" s="493"/>
      <c r="AZ52" s="49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tabSelected="1" topLeftCell="AL7" zoomScale="90" zoomScaleNormal="90" workbookViewId="0">
      <selection activeCell="BK15" sqref="BK15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0" width="31.42578125" customWidth="1"/>
    <col min="61" max="61" width="35.7109375" customWidth="1"/>
    <col min="62" max="62" width="31.42578125" customWidth="1"/>
  </cols>
  <sheetData>
    <row r="1" spans="2:74" s="66" customFormat="1">
      <c r="C1" s="503" t="s">
        <v>61</v>
      </c>
      <c r="D1" s="480"/>
      <c r="E1" s="357"/>
      <c r="G1" s="72" t="s">
        <v>78</v>
      </c>
      <c r="H1" s="67" t="s">
        <v>18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404" t="s">
        <v>729</v>
      </c>
      <c r="E3" s="81" t="s">
        <v>539</v>
      </c>
      <c r="G3" s="63">
        <v>1</v>
      </c>
      <c r="H3" s="95" t="str">
        <f>IF(G3="","",VLOOKUP(G3,$C$3:$F$26,2,FALSE))</f>
        <v>Младеновски Ф - Николов А</v>
      </c>
      <c r="I3" s="83"/>
      <c r="J3" s="84"/>
      <c r="K3" s="84"/>
      <c r="L3" s="84"/>
      <c r="M3" s="84"/>
      <c r="N3" s="84"/>
      <c r="O3" s="84"/>
      <c r="P3" s="85"/>
      <c r="Q3" s="49">
        <v>1</v>
      </c>
    </row>
    <row r="4" spans="2:74" ht="16.5" thickBot="1">
      <c r="B4" s="240" t="s">
        <v>55</v>
      </c>
      <c r="C4" s="240">
        <v>2</v>
      </c>
      <c r="D4" s="405" t="s">
        <v>728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Младеновски Ф - Николов А</v>
      </c>
      <c r="S4" s="101">
        <v>11</v>
      </c>
      <c r="T4" s="101">
        <v>11</v>
      </c>
      <c r="U4" s="101">
        <v>11</v>
      </c>
      <c r="V4" s="101"/>
      <c r="W4" s="101"/>
      <c r="X4" s="101"/>
      <c r="Y4" s="101"/>
      <c r="Z4" s="19">
        <f>IF(S4="","",SUMPRODUCT(--(S4:Y4&gt;S5:Y5)))</f>
        <v>3</v>
      </c>
    </row>
    <row r="5" spans="2:74" ht="15.75">
      <c r="B5" s="63" t="s">
        <v>27</v>
      </c>
      <c r="C5" s="63">
        <v>3</v>
      </c>
      <c r="D5" s="405" t="s">
        <v>730</v>
      </c>
      <c r="E5" s="81"/>
      <c r="G5" s="64">
        <v>17</v>
      </c>
      <c r="H5" s="20" t="str">
        <f>IF(G5="","",VLOOKUP(G5,$C$3:$F$26,2,FALSE))</f>
        <v>Чипевска М - Ковачовски Ј</v>
      </c>
      <c r="I5" s="79"/>
      <c r="J5" s="79"/>
      <c r="K5" s="79"/>
      <c r="L5" s="79"/>
      <c r="M5" s="79">
        <v>11</v>
      </c>
      <c r="N5" s="79">
        <v>11</v>
      </c>
      <c r="O5" s="79">
        <v>11</v>
      </c>
      <c r="P5" s="19">
        <v>3</v>
      </c>
      <c r="Q5" s="49">
        <v>2</v>
      </c>
      <c r="R5" s="100" t="str">
        <f>IF(P5="","",IF(P5&gt;P6,H5,H6))</f>
        <v>Чипевска М - Ковачовски Ј</v>
      </c>
      <c r="S5" s="101">
        <v>4</v>
      </c>
      <c r="T5" s="101">
        <v>1</v>
      </c>
      <c r="U5" s="101">
        <v>4</v>
      </c>
      <c r="V5" s="101"/>
      <c r="W5" s="101"/>
      <c r="X5" s="101"/>
      <c r="Y5" s="101"/>
      <c r="Z5" s="19">
        <f>IF(S4="","",SUMPRODUCT(--(S4:Y4&lt;S5:Y5)))</f>
        <v>0</v>
      </c>
    </row>
    <row r="6" spans="2:74" ht="16.5" thickBot="1">
      <c r="B6" s="65" t="s">
        <v>54</v>
      </c>
      <c r="C6" s="65">
        <v>4</v>
      </c>
      <c r="D6" s="405" t="s">
        <v>732</v>
      </c>
      <c r="E6" s="81"/>
      <c r="G6" s="64"/>
      <c r="H6" s="20" t="str">
        <f>IF(G6="","",VLOOKUP(G6,$C$3:$F$26,2,FALSE))</f>
        <v/>
      </c>
      <c r="I6" s="79"/>
      <c r="J6" s="79"/>
      <c r="K6" s="79"/>
      <c r="L6" s="79"/>
      <c r="M6" s="79">
        <v>0</v>
      </c>
      <c r="N6" s="79">
        <v>0</v>
      </c>
      <c r="O6" s="79">
        <v>0</v>
      </c>
      <c r="P6" s="19">
        <v>0</v>
      </c>
      <c r="Q6" s="49">
        <v>3</v>
      </c>
      <c r="Z6" s="34"/>
      <c r="AA6" s="102"/>
    </row>
    <row r="7" spans="2:74" ht="15.75">
      <c r="B7" s="238" t="s">
        <v>29</v>
      </c>
      <c r="C7" s="238">
        <v>5</v>
      </c>
      <c r="D7" s="405" t="s">
        <v>733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>Младеновски Ф - Николов А</v>
      </c>
      <c r="AC7" s="101">
        <v>11</v>
      </c>
      <c r="AD7" s="101">
        <v>11</v>
      </c>
      <c r="AE7" s="101">
        <v>4</v>
      </c>
      <c r="AF7" s="101">
        <v>11</v>
      </c>
      <c r="AG7" s="101"/>
      <c r="AH7" s="101"/>
      <c r="AI7" s="101"/>
      <c r="AJ7" s="19">
        <f>IF(AC7="","",SUMPRODUCT(--(AC7:AI7&gt;AC8:AI8)))</f>
        <v>3</v>
      </c>
    </row>
    <row r="8" spans="2:74" ht="16.5" thickBot="1">
      <c r="B8" s="240" t="s">
        <v>53</v>
      </c>
      <c r="C8" s="240">
        <v>6</v>
      </c>
      <c r="D8" s="405" t="s">
        <v>725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>Марковска Е - Рикалоски А.</v>
      </c>
      <c r="AC8" s="101">
        <v>1</v>
      </c>
      <c r="AD8" s="101">
        <v>3</v>
      </c>
      <c r="AE8" s="101">
        <v>11</v>
      </c>
      <c r="AF8" s="101">
        <v>9</v>
      </c>
      <c r="AG8" s="101"/>
      <c r="AH8" s="101"/>
      <c r="AI8" s="101"/>
      <c r="AJ8" s="19">
        <f>IF(AC7="","",SUMPRODUCT(--(AC7:AI7&lt;AC8:AI8)))</f>
        <v>1</v>
      </c>
    </row>
    <row r="9" spans="2:74" ht="15.75">
      <c r="B9" s="63" t="s">
        <v>30</v>
      </c>
      <c r="C9" s="63">
        <v>7</v>
      </c>
      <c r="D9" s="405" t="s">
        <v>727</v>
      </c>
      <c r="E9" s="81"/>
      <c r="G9" s="240">
        <v>15</v>
      </c>
      <c r="H9" s="304" t="str">
        <f t="shared" ref="H9" si="0">IF(G9="","",VLOOKUP(G9,$C$3:$F$26,2,FALSE))</f>
        <v>Јованоска Ф - Доага Н</v>
      </c>
      <c r="I9" s="83"/>
      <c r="J9" s="84"/>
      <c r="K9" s="84"/>
      <c r="L9" s="84"/>
      <c r="M9" s="84"/>
      <c r="N9" s="84"/>
      <c r="O9" s="84"/>
      <c r="P9" s="85"/>
      <c r="Q9" s="49">
        <v>4</v>
      </c>
      <c r="AA9" s="102"/>
      <c r="AJ9" s="34"/>
      <c r="AK9" s="102"/>
    </row>
    <row r="10" spans="2:74" ht="16.5" thickBot="1">
      <c r="B10" s="65" t="s">
        <v>52</v>
      </c>
      <c r="C10" s="65">
        <v>8</v>
      </c>
      <c r="D10" s="405" t="s">
        <v>726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>Јованоска Ф - Доага Н</v>
      </c>
      <c r="S10" s="101">
        <v>11</v>
      </c>
      <c r="T10" s="101">
        <v>11</v>
      </c>
      <c r="U10" s="101">
        <v>6</v>
      </c>
      <c r="V10" s="101">
        <v>6</v>
      </c>
      <c r="W10" s="101">
        <v>9</v>
      </c>
      <c r="X10" s="101"/>
      <c r="Y10" s="101"/>
      <c r="Z10" s="19">
        <f>IF(S10="","",SUMPRODUCT(--(S10:Y10&gt;S11:Y11)))</f>
        <v>2</v>
      </c>
      <c r="AJ10" s="34"/>
      <c r="AK10" s="102"/>
    </row>
    <row r="11" spans="2:74" ht="15.75">
      <c r="B11" s="238" t="s">
        <v>31</v>
      </c>
      <c r="C11" s="238">
        <v>9</v>
      </c>
      <c r="D11" s="405" t="s">
        <v>723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>Марковска Е - Рикалоски А.</v>
      </c>
      <c r="S11" s="101">
        <v>7</v>
      </c>
      <c r="T11" s="101">
        <v>8</v>
      </c>
      <c r="U11" s="101">
        <v>11</v>
      </c>
      <c r="V11" s="101">
        <v>11</v>
      </c>
      <c r="W11" s="101">
        <v>11</v>
      </c>
      <c r="X11" s="101"/>
      <c r="Y11" s="101"/>
      <c r="Z11" s="19">
        <f>IF(S10="","",SUMPRODUCT(--(S10:Y10&lt;S11:Y11)))</f>
        <v>3</v>
      </c>
      <c r="AK11" s="102"/>
    </row>
    <row r="12" spans="2:74" ht="16.5" thickBot="1">
      <c r="B12" s="240" t="s">
        <v>51</v>
      </c>
      <c r="C12" s="240">
        <v>10</v>
      </c>
      <c r="D12" s="405" t="s">
        <v>731</v>
      </c>
      <c r="E12" s="81" t="s">
        <v>537</v>
      </c>
      <c r="G12" s="64">
        <v>8</v>
      </c>
      <c r="H12" s="95" t="str">
        <f>IF(G12="","",VLOOKUP(G12,$C$3:$F$26,2,FALSE))</f>
        <v>Марковска Е - Рикалоски А.</v>
      </c>
      <c r="I12" s="40"/>
      <c r="J12" s="40"/>
      <c r="K12" s="40"/>
      <c r="L12" s="40"/>
      <c r="M12" s="40"/>
      <c r="N12" s="40"/>
      <c r="O12" s="40"/>
      <c r="P12" s="41"/>
      <c r="Q12" s="49">
        <v>5</v>
      </c>
      <c r="AK12" s="102"/>
      <c r="BI12" s="61"/>
    </row>
    <row r="13" spans="2:74" s="42" customFormat="1" ht="15.75">
      <c r="B13" s="63" t="s">
        <v>32</v>
      </c>
      <c r="C13" s="63">
        <v>11</v>
      </c>
      <c r="D13" s="405" t="s">
        <v>734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>Младеновски Ф - Николов А</v>
      </c>
      <c r="AM13" s="101">
        <v>11</v>
      </c>
      <c r="AN13" s="101">
        <v>11</v>
      </c>
      <c r="AO13" s="101">
        <v>11</v>
      </c>
      <c r="AP13" s="101">
        <v>13</v>
      </c>
      <c r="AQ13" s="101"/>
      <c r="AR13" s="101"/>
      <c r="AS13" s="101"/>
      <c r="AT13" s="19">
        <f>IF(AM13="","",SUMPRODUCT(--(AM13:AS13&gt;AM14:AS14)))</f>
        <v>3</v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405" t="s">
        <v>737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>Стојчев Д. - Младенова Б.</v>
      </c>
      <c r="AM14" s="101">
        <v>13</v>
      </c>
      <c r="AN14" s="101">
        <v>4</v>
      </c>
      <c r="AO14" s="101">
        <v>2</v>
      </c>
      <c r="AP14" s="101">
        <v>11</v>
      </c>
      <c r="AQ14" s="101"/>
      <c r="AR14" s="101"/>
      <c r="AS14" s="101"/>
      <c r="AT14" s="19">
        <f>IF(AM13="","",SUMPRODUCT(--(AM13:AS13&lt;AM14:AS14)))</f>
        <v>1</v>
      </c>
      <c r="AU14" s="41"/>
    </row>
    <row r="15" spans="2:74" ht="15.75">
      <c r="B15" s="238" t="s">
        <v>33</v>
      </c>
      <c r="C15" s="238">
        <v>13</v>
      </c>
      <c r="D15" s="405" t="s">
        <v>735</v>
      </c>
      <c r="E15" s="81" t="s">
        <v>537</v>
      </c>
      <c r="G15" s="64">
        <v>7</v>
      </c>
      <c r="H15" s="95" t="str">
        <f>IF(G15="","",VLOOKUP(G15,$C$3:$F$26,2,FALSE))</f>
        <v>Стојановски Сашо - Стојановска С. Сара</v>
      </c>
      <c r="I15" s="40"/>
      <c r="J15" s="40"/>
      <c r="K15" s="40"/>
      <c r="L15" s="40"/>
      <c r="M15" s="40"/>
      <c r="N15" s="40"/>
      <c r="O15" s="40"/>
      <c r="P15" s="41"/>
      <c r="Q15" s="49">
        <v>6</v>
      </c>
      <c r="AK15" s="102"/>
      <c r="AT15" s="105"/>
      <c r="BI15" s="481" t="str">
        <f>IF(BE25="","",IF(BE25&gt;BE26,AW25,AW26))</f>
        <v>Младеновски Ф - Николов А</v>
      </c>
    </row>
    <row r="16" spans="2:74" ht="16.5" thickBot="1">
      <c r="B16" s="240" t="s">
        <v>49</v>
      </c>
      <c r="C16" s="240">
        <v>14</v>
      </c>
      <c r="D16" s="405" t="s">
        <v>740</v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>Стојановски Сашо - Стојановска С. Сара</v>
      </c>
      <c r="S16" s="101">
        <v>11</v>
      </c>
      <c r="T16" s="101">
        <v>18</v>
      </c>
      <c r="U16" s="101">
        <v>11</v>
      </c>
      <c r="V16" s="101"/>
      <c r="W16" s="101"/>
      <c r="X16" s="101"/>
      <c r="Y16" s="101"/>
      <c r="Z16" s="19">
        <f>IF(S16="","",SUMPRODUCT(--(S16:Y16&gt;S17:Y17)))</f>
        <v>3</v>
      </c>
      <c r="AK16" s="102"/>
      <c r="AT16" s="106"/>
      <c r="BH16" s="481" t="str">
        <f>IF(BE25="","",IF(BE25&lt;BE26,AW25,AW26))</f>
        <v>Станојковски К - Димитриевска И</v>
      </c>
      <c r="BI16" s="481"/>
      <c r="BJ16" s="482" t="str">
        <f>IF(BE25=BE26,"",IF(BE34=BE35,AW34,IF(BE34&gt;BE35,AW34,AW35)))</f>
        <v>Стојчев Д. - Младенова Б.</v>
      </c>
    </row>
    <row r="17" spans="2:63" s="42" customFormat="1" ht="15.75">
      <c r="B17" s="63" t="s">
        <v>34</v>
      </c>
      <c r="C17" s="63">
        <v>15</v>
      </c>
      <c r="D17" s="405" t="s">
        <v>724</v>
      </c>
      <c r="E17" s="81"/>
      <c r="G17" s="64">
        <v>16</v>
      </c>
      <c r="H17" s="20" t="str">
        <f t="shared" ref="H17:H18" si="1">IF(G17="","",VLOOKUP(G17,$C$3:$F$26,2,FALSE))</f>
        <v>Ризовска С - Петрески М</v>
      </c>
      <c r="I17" s="79">
        <v>5</v>
      </c>
      <c r="J17" s="79">
        <v>11</v>
      </c>
      <c r="K17" s="79">
        <v>2</v>
      </c>
      <c r="L17" s="79">
        <v>6</v>
      </c>
      <c r="M17" s="79"/>
      <c r="N17" s="79"/>
      <c r="O17" s="79"/>
      <c r="P17" s="19">
        <f>IF(I17="","",SUMPRODUCT(--(I17:O17&gt;I18:O18)))</f>
        <v>1</v>
      </c>
      <c r="Q17" s="49">
        <v>7</v>
      </c>
      <c r="R17" s="100" t="str">
        <f>IF(P17="","",IF(P17&gt;P18,H17,H18))</f>
        <v>Богоеска В - Волкановски Т</v>
      </c>
      <c r="S17" s="101">
        <v>9</v>
      </c>
      <c r="T17" s="101">
        <v>16</v>
      </c>
      <c r="U17" s="101">
        <v>6</v>
      </c>
      <c r="V17" s="101"/>
      <c r="W17" s="101"/>
      <c r="X17" s="101"/>
      <c r="Y17" s="101"/>
      <c r="Z17" s="19">
        <f>IF(S16="","",SUMPRODUCT(--(S16:Y16&lt;S17:Y17)))</f>
        <v>0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405" t="s">
        <v>738</v>
      </c>
      <c r="E18" s="81" t="s">
        <v>741</v>
      </c>
      <c r="G18" s="64">
        <v>9</v>
      </c>
      <c r="H18" s="95" t="str">
        <f t="shared" si="1"/>
        <v>Богоеска В - Волкановски Т</v>
      </c>
      <c r="I18" s="79">
        <v>11</v>
      </c>
      <c r="J18" s="79">
        <v>8</v>
      </c>
      <c r="K18" s="79">
        <v>11</v>
      </c>
      <c r="L18" s="79">
        <v>11</v>
      </c>
      <c r="M18" s="79"/>
      <c r="N18" s="79"/>
      <c r="O18" s="79"/>
      <c r="P18" s="19">
        <f>IF(I17="","",SUMPRODUCT(--(I17:O17&lt;I18:O18)))</f>
        <v>3</v>
      </c>
      <c r="Q18" s="49">
        <v>8</v>
      </c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405" t="s">
        <v>736</v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>Стојановски Сашо - Стојановска С. Сара</v>
      </c>
      <c r="AC19" s="101">
        <v>4</v>
      </c>
      <c r="AD19" s="101">
        <v>11</v>
      </c>
      <c r="AE19" s="101">
        <v>6</v>
      </c>
      <c r="AF19" s="101">
        <v>6</v>
      </c>
      <c r="AG19" s="101"/>
      <c r="AH19" s="101"/>
      <c r="AI19" s="101"/>
      <c r="AJ19" s="19">
        <f>IF(AC19="","",SUMPRODUCT(--(AC19:AI19&gt;AC20:AI20)))</f>
        <v>1</v>
      </c>
      <c r="AT19" s="106"/>
      <c r="BF19" s="49"/>
      <c r="BG19" s="49"/>
      <c r="BJ19" s="518" t="str">
        <f>IF(BE25=BE26,"",IF(OR(BE34&gt;BE35,BE34&lt;BE35),"",AW35))</f>
        <v>Стомнароски А. - Стојановска А.</v>
      </c>
    </row>
    <row r="20" spans="2:63" ht="16.5" thickBot="1">
      <c r="B20" s="255" t="s">
        <v>48</v>
      </c>
      <c r="C20" s="240">
        <v>18</v>
      </c>
      <c r="D20" s="405" t="s">
        <v>739</v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>Стојчев Д. - Младенова Б.</v>
      </c>
      <c r="AC20" s="101">
        <v>11</v>
      </c>
      <c r="AD20" s="101">
        <v>7</v>
      </c>
      <c r="AE20" s="101">
        <v>11</v>
      </c>
      <c r="AF20" s="101">
        <v>11</v>
      </c>
      <c r="AG20" s="101"/>
      <c r="AH20" s="101"/>
      <c r="AI20" s="101"/>
      <c r="AJ20" s="19">
        <f>IF(AC19="","",SUMPRODUCT(--(AC19:AI19&lt;AC20:AI20)))</f>
        <v>3</v>
      </c>
      <c r="AT20" s="106"/>
      <c r="BF20" s="49"/>
      <c r="BG20" s="49"/>
      <c r="BI20" s="485" t="s">
        <v>58</v>
      </c>
      <c r="BJ20" s="518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/>
      <c r="G21" s="240">
        <v>18</v>
      </c>
      <c r="H21" s="304" t="str">
        <f t="shared" ref="H21" si="2">IF(G21="","",VLOOKUP(G21,$C$3:$F$26,2,FALSE))</f>
        <v>Колевска К. Д - Каламадевски К</v>
      </c>
      <c r="I21" s="83"/>
      <c r="J21" s="84"/>
      <c r="K21" s="84"/>
      <c r="L21" s="84"/>
      <c r="M21" s="84"/>
      <c r="N21" s="84"/>
      <c r="O21" s="84"/>
      <c r="P21" s="85"/>
      <c r="Q21" s="49">
        <v>9</v>
      </c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519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>Колевска К. Д - Каламадевски К</v>
      </c>
      <c r="S22" s="101">
        <v>6</v>
      </c>
      <c r="T22" s="101">
        <v>2</v>
      </c>
      <c r="U22" s="101">
        <v>3</v>
      </c>
      <c r="V22" s="101"/>
      <c r="W22" s="101"/>
      <c r="X22" s="101"/>
      <c r="Y22" s="101"/>
      <c r="Z22" s="19">
        <f>IF(S22="","",SUMPRODUCT(--(S22:Y22&gt;S23:Y23)))</f>
        <v>0</v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>Стојчев Д. - Младенова Б.</v>
      </c>
      <c r="S23" s="101">
        <v>11</v>
      </c>
      <c r="T23" s="101">
        <v>11</v>
      </c>
      <c r="U23" s="101">
        <v>11</v>
      </c>
      <c r="V23" s="101"/>
      <c r="W23" s="101"/>
      <c r="X23" s="101"/>
      <c r="Y23" s="101"/>
      <c r="Z23" s="19">
        <f>IF(S22="","",SUMPRODUCT(--(S22:Y22&lt;S23:Y23)))</f>
        <v>3</v>
      </c>
      <c r="AT23" s="106"/>
      <c r="BF23" s="49"/>
      <c r="BG23" s="49"/>
      <c r="BH23" s="490"/>
      <c r="BI23" s="487"/>
      <c r="BJ23" s="492"/>
    </row>
    <row r="24" spans="2:63" ht="15.75">
      <c r="B24" s="78"/>
      <c r="C24" s="78"/>
      <c r="D24" s="74"/>
      <c r="E24" s="81" t="s">
        <v>540</v>
      </c>
      <c r="G24" s="64">
        <v>3</v>
      </c>
      <c r="H24" s="95" t="str">
        <f>IF(G24="","",VLOOKUP(G24,$C$3:$F$26,2,FALSE))</f>
        <v>Стојчев Д. - Младенова Б.</v>
      </c>
      <c r="I24" s="40"/>
      <c r="J24" s="40"/>
      <c r="K24" s="40"/>
      <c r="L24" s="40"/>
      <c r="M24" s="40"/>
      <c r="N24" s="40"/>
      <c r="O24" s="40"/>
      <c r="P24" s="41"/>
      <c r="Q24" s="49">
        <v>10</v>
      </c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>Младеновски Ф - Николов А</v>
      </c>
      <c r="AX25" s="101">
        <v>7</v>
      </c>
      <c r="AY25" s="101">
        <v>7</v>
      </c>
      <c r="AZ25" s="101">
        <v>11</v>
      </c>
      <c r="BA25" s="101">
        <v>11</v>
      </c>
      <c r="BB25" s="101">
        <v>11</v>
      </c>
      <c r="BC25" s="101"/>
      <c r="BD25" s="101"/>
      <c r="BE25" s="19">
        <f>IF(AX25="","",SUMPRODUCT(--(AX25:BD25&gt;AX26:BD26)))</f>
        <v>3</v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>Станојковски К - Димитриевска И</v>
      </c>
      <c r="AX26" s="101">
        <v>11</v>
      </c>
      <c r="AY26" s="101">
        <v>11</v>
      </c>
      <c r="AZ26" s="101">
        <v>7</v>
      </c>
      <c r="BA26" s="101">
        <v>5</v>
      </c>
      <c r="BB26" s="101">
        <v>8</v>
      </c>
      <c r="BC26" s="101"/>
      <c r="BD26" s="101"/>
      <c r="BE26" s="19">
        <f>IF(AX25="","",SUMPRODUCT(--(AX25:BD25&lt;AX26:BD26)))</f>
        <v>2</v>
      </c>
      <c r="BF26" s="49"/>
      <c r="BG26" s="49"/>
    </row>
    <row r="27" spans="2:63" ht="15.75">
      <c r="C27" s="73"/>
      <c r="D27" s="74"/>
      <c r="E27" s="402" t="s">
        <v>540</v>
      </c>
      <c r="G27" s="64">
        <v>4</v>
      </c>
      <c r="H27" s="95" t="str">
        <f>IF(G27="","",VLOOKUP(G27,$C$3:$F$26,2,FALSE))</f>
        <v>Стомнароски А. - Стојановска А.</v>
      </c>
      <c r="I27" s="40"/>
      <c r="J27" s="40"/>
      <c r="K27" s="40"/>
      <c r="L27" s="40"/>
      <c r="M27" s="40"/>
      <c r="N27" s="40"/>
      <c r="O27" s="40"/>
      <c r="P27" s="41"/>
      <c r="Q27" s="49">
        <v>11</v>
      </c>
      <c r="AT27" s="106"/>
      <c r="AV27" s="53"/>
      <c r="BF27" s="49"/>
      <c r="BG27" s="494" t="s">
        <v>81</v>
      </c>
      <c r="BH27" s="495"/>
      <c r="BI27" s="495"/>
      <c r="BJ27" s="495"/>
      <c r="BK27" s="496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Стомнароски А. - Стојановска А.</v>
      </c>
      <c r="S28" s="101">
        <v>11</v>
      </c>
      <c r="T28" s="101">
        <v>11</v>
      </c>
      <c r="U28" s="101">
        <v>11</v>
      </c>
      <c r="V28" s="101">
        <v>10</v>
      </c>
      <c r="W28" s="101">
        <v>11</v>
      </c>
      <c r="X28" s="101"/>
      <c r="Y28" s="101"/>
      <c r="Z28" s="19">
        <f>IF(S28="","",SUMPRODUCT(--(S28:Y28&gt;S29:Y29)))</f>
        <v>3</v>
      </c>
      <c r="AT28" s="106"/>
      <c r="AV28" s="53"/>
      <c r="BF28" s="49"/>
      <c r="BG28" s="351">
        <v>1</v>
      </c>
      <c r="BH28" s="352" t="s">
        <v>82</v>
      </c>
      <c r="BI28" s="497" t="str">
        <f>IF(BE25="","",IF(BE25&gt;BE26,AW25,AW26))</f>
        <v>Младеновски Ф - Николов А</v>
      </c>
      <c r="BJ28" s="497"/>
      <c r="BK28" s="497"/>
    </row>
    <row r="29" spans="2:63" s="42" customFormat="1" ht="15.75">
      <c r="C29" s="73"/>
      <c r="D29" s="74"/>
      <c r="E29" s="81"/>
      <c r="G29" s="64">
        <v>14</v>
      </c>
      <c r="H29" s="20" t="str">
        <f t="shared" ref="H29:H30" si="3">IF(G29="","",VLOOKUP(G29,$C$3:$F$26,2,FALSE))</f>
        <v>Аврамски А - Пармачка Б.</v>
      </c>
      <c r="I29" s="79">
        <v>6</v>
      </c>
      <c r="J29" s="79">
        <v>8</v>
      </c>
      <c r="K29" s="79">
        <v>6</v>
      </c>
      <c r="L29" s="79"/>
      <c r="M29" s="79"/>
      <c r="N29" s="79"/>
      <c r="O29" s="79"/>
      <c r="P29" s="19">
        <f>IF(I29="","",SUMPRODUCT(--(I29:O29&gt;I30:O30)))</f>
        <v>0</v>
      </c>
      <c r="Q29" s="49">
        <v>12</v>
      </c>
      <c r="R29" s="100" t="str">
        <f>IF(P29="","",IF(P29&gt;P30,H29,H30))</f>
        <v>Ковачовска И - Секулов Б</v>
      </c>
      <c r="S29" s="101">
        <v>13</v>
      </c>
      <c r="T29" s="101">
        <v>6</v>
      </c>
      <c r="U29" s="101">
        <v>1</v>
      </c>
      <c r="V29" s="101">
        <v>12</v>
      </c>
      <c r="W29" s="101">
        <v>8</v>
      </c>
      <c r="X29" s="101"/>
      <c r="Y29" s="101"/>
      <c r="Z29" s="19">
        <f>IF(S28="","",SUMPRODUCT(--(S28:Y28&lt;S29:Y29)))</f>
        <v>2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8" t="str">
        <f>IF(BE25="","",IF(BE25&lt;BE26,AW25,AW26))</f>
        <v>Станојковски К - Димитриевска И</v>
      </c>
      <c r="BJ29" s="498"/>
      <c r="BK29" s="498"/>
    </row>
    <row r="30" spans="2:63" ht="16.5" thickBot="1">
      <c r="C30" s="73"/>
      <c r="D30" s="74"/>
      <c r="E30" s="81"/>
      <c r="G30" s="65">
        <v>11</v>
      </c>
      <c r="H30" s="20" t="str">
        <f t="shared" si="3"/>
        <v>Ковачовска И - Секулов Б</v>
      </c>
      <c r="I30" s="79">
        <v>11</v>
      </c>
      <c r="J30" s="79">
        <v>11</v>
      </c>
      <c r="K30" s="79">
        <v>11</v>
      </c>
      <c r="L30" s="79"/>
      <c r="M30" s="79"/>
      <c r="N30" s="79"/>
      <c r="O30" s="79"/>
      <c r="P30" s="19">
        <f>IF(I29="","",SUMPRODUCT(--(I29:O29&lt;I30:O30)))</f>
        <v>3</v>
      </c>
      <c r="Q30" s="49">
        <v>13</v>
      </c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9" t="str">
        <f>IF(BE25=BE26,"",IF(BE34=BE35,AW34,IF(BE34&gt;BE35,AW34,AW35)))</f>
        <v>Стојчев Д. - Младенова Б.</v>
      </c>
      <c r="BJ30" s="499"/>
      <c r="BK30" s="499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>Стомнароски А. - Стојановска А.</v>
      </c>
      <c r="AC31" s="101">
        <v>11</v>
      </c>
      <c r="AD31" s="101">
        <v>11</v>
      </c>
      <c r="AE31" s="101">
        <v>11</v>
      </c>
      <c r="AF31" s="101"/>
      <c r="AG31" s="101"/>
      <c r="AH31" s="101"/>
      <c r="AI31" s="101"/>
      <c r="AJ31" s="19">
        <f>IF(AC31="","",SUMPRODUCT(--(AC31:AI31&gt;AC32:AI32)))</f>
        <v>3</v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9" t="str">
        <f>IF(BE25=BE26,"",IF(BE34=BE35,AW35,IF(BE34&lt;BE35,AW34,AW35)))</f>
        <v>Стомнароски А. - Стојановска А.</v>
      </c>
      <c r="BJ31" s="499"/>
      <c r="BK31" s="499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>Хасану С - Стојчев Л</v>
      </c>
      <c r="AC32" s="101">
        <v>7</v>
      </c>
      <c r="AD32" s="101">
        <v>4</v>
      </c>
      <c r="AE32" s="101">
        <v>2</v>
      </c>
      <c r="AF32" s="101"/>
      <c r="AG32" s="101"/>
      <c r="AH32" s="101"/>
      <c r="AI32" s="101"/>
      <c r="AJ32" s="19">
        <f>IF(AC31="","",SUMPRODUCT(--(AC31:AI31&lt;AC32:AI32)))</f>
        <v>0</v>
      </c>
      <c r="AT32" s="106"/>
      <c r="AV32" s="53"/>
      <c r="BF32" s="49"/>
      <c r="BG32" s="113">
        <v>5</v>
      </c>
      <c r="BH32" s="114" t="s">
        <v>80</v>
      </c>
      <c r="BI32" s="500" t="str">
        <f>IF(AJ7="","",IF(AJ7&lt;AJ8,AB7,AB8))</f>
        <v>Марковска Е - Рикалоски А.</v>
      </c>
      <c r="BJ32" s="500"/>
      <c r="BK32" s="500"/>
    </row>
    <row r="33" spans="3:63" s="42" customFormat="1" ht="15.75">
      <c r="C33" s="73"/>
      <c r="D33" s="74"/>
      <c r="E33" s="81"/>
      <c r="G33" s="240">
        <v>13</v>
      </c>
      <c r="H33" s="304" t="str">
        <f t="shared" ref="H33" si="4">IF(G33="","",VLOOKUP(G33,$C$3:$F$26,2,FALSE))</f>
        <v>Чипевска С - Милев Т</v>
      </c>
      <c r="I33" s="83"/>
      <c r="J33" s="84"/>
      <c r="K33" s="84"/>
      <c r="L33" s="84"/>
      <c r="M33" s="84"/>
      <c r="N33" s="84"/>
      <c r="O33" s="84"/>
      <c r="P33" s="85"/>
      <c r="Q33" s="49">
        <v>14</v>
      </c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0" t="str">
        <f>IF(AJ19="","",IF(AJ19&lt;AJ20,AB19,AB20))</f>
        <v>Стојановски Сашо - Стојановска С. Сара</v>
      </c>
      <c r="BJ33" s="500"/>
      <c r="BK33" s="500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>Чипевска С - Милев Т</v>
      </c>
      <c r="S34" s="101">
        <v>9</v>
      </c>
      <c r="T34" s="101">
        <v>7</v>
      </c>
      <c r="U34" s="101">
        <v>3</v>
      </c>
      <c r="V34" s="101"/>
      <c r="W34" s="101"/>
      <c r="X34" s="101"/>
      <c r="Y34" s="101"/>
      <c r="Z34" s="19">
        <f>IF(S34="","",SUMPRODUCT(--(S34:Y34&gt;S35:Y35)))</f>
        <v>0</v>
      </c>
      <c r="AK34" s="102"/>
      <c r="AT34" s="106"/>
      <c r="AV34" s="86"/>
      <c r="AW34" s="124" t="str">
        <f>IF(AT13="","",IF(AT13&lt;AT14,AL13,AL14))</f>
        <v>Стојчев Д. - Младенова Б.</v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0" t="str">
        <f>IF(AJ31="","",IF(AJ31&lt;AJ32,AB31,AB32))</f>
        <v>Хасану С - Стојчев Л</v>
      </c>
      <c r="BJ34" s="500"/>
      <c r="BK34" s="50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>Хасану С - Стојчев Л</v>
      </c>
      <c r="S35" s="101">
        <v>11</v>
      </c>
      <c r="T35" s="101">
        <v>11</v>
      </c>
      <c r="U35" s="101">
        <v>11</v>
      </c>
      <c r="V35" s="101"/>
      <c r="W35" s="101"/>
      <c r="X35" s="101"/>
      <c r="Y35" s="101"/>
      <c r="Z35" s="19">
        <f>IF(S34="","",SUMPRODUCT(--(S34:Y34&lt;S35:Y35)))</f>
        <v>3</v>
      </c>
      <c r="AK35" s="102"/>
      <c r="AT35" s="106"/>
      <c r="AW35" s="124" t="str">
        <f>IF(AT37="","",IF(AT37&lt;AT38,AL37,AL38))</f>
        <v>Стомнароски А. - Стојановска А.</v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0" t="str">
        <f>IF(AJ43="","",IF(AJ43&lt;AJ44,AB43,AB44))</f>
        <v>Смолиќ С. - Михајловска Б.</v>
      </c>
      <c r="BJ35" s="500"/>
      <c r="BK35" s="500"/>
    </row>
    <row r="36" spans="3:63" ht="15.75">
      <c r="E36" s="81" t="s">
        <v>537</v>
      </c>
      <c r="G36" s="64">
        <v>6</v>
      </c>
      <c r="H36" s="95" t="str">
        <f>IF(G36="","",VLOOKUP(G36,$C$3:$F$26,2,FALSE))</f>
        <v>Хасану С - Стојчев Л</v>
      </c>
      <c r="I36" s="91"/>
      <c r="J36" s="92"/>
      <c r="K36" s="92"/>
      <c r="L36" s="92"/>
      <c r="M36" s="92"/>
      <c r="N36" s="92"/>
      <c r="O36" s="92"/>
      <c r="P36" s="93"/>
      <c r="Q36" s="49">
        <v>15</v>
      </c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>Чипевска М - Ковачовски Ј</v>
      </c>
      <c r="BJ36" s="517"/>
      <c r="BK36" s="517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>Стомнароски А. - Стојановска А.</v>
      </c>
      <c r="AM37" s="101">
        <v>8</v>
      </c>
      <c r="AN37" s="101">
        <v>6</v>
      </c>
      <c r="AO37" s="101">
        <v>4</v>
      </c>
      <c r="AP37" s="101"/>
      <c r="AQ37" s="101"/>
      <c r="AR37" s="101"/>
      <c r="AS37" s="101"/>
      <c r="AT37" s="19">
        <f>IF(AM37="","",SUMPRODUCT(--(AM37:AS37&gt;AM38:AS38)))</f>
        <v>0</v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>Јованоска Ф - Доага Н</v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>Станојковски К - Димитриевска И</v>
      </c>
      <c r="AM38" s="101">
        <v>11</v>
      </c>
      <c r="AN38" s="101">
        <v>11</v>
      </c>
      <c r="AO38" s="101">
        <v>11</v>
      </c>
      <c r="AP38" s="101"/>
      <c r="AQ38" s="101"/>
      <c r="AR38" s="101"/>
      <c r="AS38" s="101"/>
      <c r="AT38" s="19">
        <f>IF(AM37="","",SUMPRODUCT(--(AM37:AS37&lt;AM38:AS38)))</f>
        <v>3</v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>Богоеска В - Волкановски Т</v>
      </c>
      <c r="BJ38" s="517"/>
      <c r="BK38" s="517"/>
    </row>
    <row r="39" spans="3:63" ht="15.75">
      <c r="E39" s="81" t="s">
        <v>537</v>
      </c>
      <c r="G39" s="64">
        <v>5</v>
      </c>
      <c r="H39" s="95" t="str">
        <f>IF(G39="","",VLOOKUP(G39,$C$3:$F$26,2,FALSE))</f>
        <v>Смолиќ С. - Михајловска Б.</v>
      </c>
      <c r="I39" s="40"/>
      <c r="J39" s="40"/>
      <c r="K39" s="40"/>
      <c r="L39" s="40"/>
      <c r="M39" s="40"/>
      <c r="N39" s="40"/>
      <c r="O39" s="40"/>
      <c r="P39" s="41"/>
      <c r="Q39" s="49">
        <v>16</v>
      </c>
      <c r="AK39" s="102"/>
      <c r="BF39" s="49"/>
      <c r="BG39" s="118">
        <v>9</v>
      </c>
      <c r="BH39" s="24" t="s">
        <v>20</v>
      </c>
      <c r="BI39" s="517" t="str">
        <f>IF(Z22="","",IF(Z22&lt;Z23,R22,R23))</f>
        <v>Колевска К. Д - Каламадевски К</v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>Смолиќ С. - Михајловска Б.</v>
      </c>
      <c r="S40" s="101">
        <v>11</v>
      </c>
      <c r="T40" s="101">
        <v>3</v>
      </c>
      <c r="U40" s="101">
        <v>11</v>
      </c>
      <c r="V40" s="101">
        <v>11</v>
      </c>
      <c r="W40" s="101"/>
      <c r="X40" s="101"/>
      <c r="Y40" s="101"/>
      <c r="Z40" s="19">
        <f>IF(S40="","",SUMPRODUCT(--(S40:Y40&gt;S41:Y41)))</f>
        <v>3</v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>Ковачовска И - Секулов Б</v>
      </c>
      <c r="BJ40" s="517"/>
      <c r="BK40" s="517"/>
    </row>
    <row r="41" spans="3:63" s="42" customFormat="1" ht="15.75">
      <c r="E41" s="356"/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>
        <v>0</v>
      </c>
      <c r="N41" s="79">
        <v>0</v>
      </c>
      <c r="O41" s="79">
        <v>0</v>
      </c>
      <c r="P41" s="19">
        <v>0</v>
      </c>
      <c r="Q41" s="49">
        <v>17</v>
      </c>
      <c r="R41" s="100" t="str">
        <f>IF(P41="","",IF(P41&gt;P42,H41,H42))</f>
        <v>Михајлов К. - Рустемовски Р.</v>
      </c>
      <c r="S41" s="101">
        <v>5</v>
      </c>
      <c r="T41" s="101">
        <v>11</v>
      </c>
      <c r="U41" s="101">
        <v>6</v>
      </c>
      <c r="V41" s="101">
        <v>8</v>
      </c>
      <c r="W41" s="101"/>
      <c r="X41" s="101"/>
      <c r="Y41" s="101"/>
      <c r="Z41" s="19">
        <f>IF(S40="","",SUMPRODUCT(--(S40:Y40&lt;S41:Y41)))</f>
        <v>1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>Чипевска С - Милев Т</v>
      </c>
      <c r="BJ41" s="517"/>
      <c r="BK41" s="517"/>
    </row>
    <row r="42" spans="3:63" ht="15.75">
      <c r="E42" s="81" t="s">
        <v>541</v>
      </c>
      <c r="G42" s="64">
        <v>10</v>
      </c>
      <c r="H42" s="20" t="str">
        <f t="shared" si="5"/>
        <v>Михајлов К. - Рустемовски Р.</v>
      </c>
      <c r="I42" s="79"/>
      <c r="J42" s="79"/>
      <c r="K42" s="79"/>
      <c r="L42" s="79"/>
      <c r="M42" s="79">
        <v>11</v>
      </c>
      <c r="N42" s="79">
        <v>11</v>
      </c>
      <c r="O42" s="79">
        <v>11</v>
      </c>
      <c r="P42" s="19">
        <v>3</v>
      </c>
      <c r="Q42" s="49">
        <v>18</v>
      </c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>Михајлов К. - Рустемовски Р.</v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>Смолиќ С. - Михајловска Б.</v>
      </c>
      <c r="AC43" s="101">
        <v>12</v>
      </c>
      <c r="AD43" s="101">
        <v>7</v>
      </c>
      <c r="AE43" s="101">
        <v>10</v>
      </c>
      <c r="AF43" s="101">
        <v>7</v>
      </c>
      <c r="AG43" s="101"/>
      <c r="AH43" s="101"/>
      <c r="AI43" s="101"/>
      <c r="AJ43" s="19">
        <f>IF(AC43="","",SUMPRODUCT(--(AC43:AI43&gt;AC44:AI44)))</f>
        <v>1</v>
      </c>
      <c r="BF43" s="49"/>
      <c r="BG43" s="118">
        <v>9</v>
      </c>
      <c r="BH43" s="24" t="s">
        <v>20</v>
      </c>
      <c r="BI43" s="517" t="str">
        <f>IF(Z46="","",IF(Z46&lt;Z47,R46,R47))</f>
        <v>Стајковска М - Манасијевски В</v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>Станојковски К - Димитриевска И</v>
      </c>
      <c r="AC44" s="101">
        <v>10</v>
      </c>
      <c r="AD44" s="101">
        <v>11</v>
      </c>
      <c r="AE44" s="101">
        <v>12</v>
      </c>
      <c r="AF44" s="101">
        <v>11</v>
      </c>
      <c r="AG44" s="101"/>
      <c r="AH44" s="101"/>
      <c r="AI44" s="101"/>
      <c r="AJ44" s="19">
        <f>IF(AC43="","",SUMPRODUCT(--(AC43:AI43&lt;AC44:AI44)))</f>
        <v>3</v>
      </c>
      <c r="BF44" s="49"/>
      <c r="BG44" s="49"/>
    </row>
    <row r="45" spans="3:63" s="42" customFormat="1" ht="15.75">
      <c r="E45" s="81"/>
      <c r="G45" s="240">
        <v>12</v>
      </c>
      <c r="H45" s="304" t="str">
        <f>IF(G45="","",VLOOKUP(G45,$C$3:$F$26,2,FALSE))</f>
        <v>Стајковска М - Манасијевски В</v>
      </c>
      <c r="I45" s="83"/>
      <c r="J45" s="40"/>
      <c r="K45" s="40"/>
      <c r="L45" s="40"/>
      <c r="M45" s="40"/>
      <c r="N45" s="40"/>
      <c r="O45" s="40"/>
      <c r="P45" s="41"/>
      <c r="Q45" s="49">
        <v>19</v>
      </c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H45</f>
        <v>Стајковска М - Манасијевски В</v>
      </c>
      <c r="S46" s="101">
        <v>4</v>
      </c>
      <c r="T46" s="101">
        <v>3</v>
      </c>
      <c r="U46" s="101">
        <v>7</v>
      </c>
      <c r="V46" s="101"/>
      <c r="W46" s="101"/>
      <c r="X46" s="101"/>
      <c r="Y46" s="101"/>
      <c r="Z46" s="19">
        <f>IF(S46="","",SUMPRODUCT(--(S46:Y46&gt;S47:Y47)))</f>
        <v>0</v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>Станојковски К - Димитриевска И</v>
      </c>
      <c r="S47" s="101">
        <v>11</v>
      </c>
      <c r="T47" s="101">
        <v>11</v>
      </c>
      <c r="U47" s="101">
        <v>11</v>
      </c>
      <c r="V47" s="101"/>
      <c r="W47" s="101"/>
      <c r="X47" s="101"/>
      <c r="Y47" s="101"/>
      <c r="Z47" s="19">
        <f>IF(S46="","",SUMPRODUCT(--(S46:Y46&lt;S47:Y47)))</f>
        <v>3</v>
      </c>
      <c r="BF47" s="49"/>
      <c r="BG47" s="49"/>
    </row>
    <row r="48" spans="3:63" ht="15.75">
      <c r="G48" s="64">
        <v>2</v>
      </c>
      <c r="H48" s="95" t="str">
        <f>IF(G48="","",VLOOKUP(G48,$C$3:$F$26,2,FALSE))</f>
        <v>Станојковски К - Димитриевска И</v>
      </c>
      <c r="I48" s="40"/>
      <c r="J48" s="40"/>
      <c r="K48" s="40"/>
      <c r="L48" s="40"/>
      <c r="M48" s="40"/>
      <c r="N48" s="40"/>
      <c r="O48" s="40"/>
      <c r="P48" s="41"/>
      <c r="Q48" s="49">
        <v>20</v>
      </c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3"/>
      <c r="BJ50" s="493"/>
      <c r="BK50" s="493"/>
    </row>
    <row r="51" spans="5:63">
      <c r="H51"/>
      <c r="I51"/>
      <c r="J51"/>
      <c r="K51"/>
      <c r="L51"/>
      <c r="M51"/>
      <c r="N51"/>
      <c r="O51"/>
      <c r="P51"/>
      <c r="BH51" s="75"/>
      <c r="BI51" s="493"/>
      <c r="BJ51" s="493"/>
      <c r="BK51" s="493"/>
    </row>
    <row r="52" spans="5:63">
      <c r="H52"/>
      <c r="I52"/>
      <c r="J52"/>
      <c r="K52"/>
      <c r="L52"/>
      <c r="M52"/>
      <c r="N52"/>
      <c r="O52"/>
      <c r="P52"/>
      <c r="BH52" s="75"/>
      <c r="BI52" s="493"/>
      <c r="BJ52" s="493"/>
      <c r="BK52" s="493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topLeftCell="A7" workbookViewId="0">
      <selection activeCell="E46" sqref="E46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3" t="s">
        <v>61</v>
      </c>
      <c r="D1" s="480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362" t="s">
        <v>536</v>
      </c>
      <c r="F3">
        <v>1</v>
      </c>
      <c r="G3" s="63">
        <v>1</v>
      </c>
      <c r="H3" s="95" t="str">
        <f>IF(G3="","",VLOOKUP(G3,$C$3:$E$26,2,FALSE))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4" t="s">
        <v>538</v>
      </c>
      <c r="F9">
        <v>4</v>
      </c>
      <c r="G9" s="64"/>
      <c r="H9" s="95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537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537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364" t="s">
        <v>538</v>
      </c>
      <c r="F18">
        <v>9</v>
      </c>
      <c r="G18" s="64"/>
      <c r="H18" s="95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/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722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722</v>
      </c>
      <c r="F27">
        <v>13</v>
      </c>
      <c r="G27" s="64"/>
      <c r="H27" s="95" t="str">
        <f>IF(G27="","",VLOOKUP(G27,$C$3:$E$26,2,FALSE))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4" t="s">
        <v>81</v>
      </c>
      <c r="BH27" s="495"/>
      <c r="BI27" s="495"/>
      <c r="BJ27" s="495"/>
      <c r="BK27" s="496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7" t="str">
        <f>IF(BE25="","",IF(BE25&gt;BE26,AW25,AW26))</f>
        <v/>
      </c>
      <c r="BJ28" s="497"/>
      <c r="BK28" s="497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8" t="str">
        <f>IF(BE25="","",IF(BE25&lt;BE26,AW25,AW26))</f>
        <v/>
      </c>
      <c r="BJ29" s="498"/>
      <c r="BK29" s="498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9" t="str">
        <f>IF(BE25=BE26,"",IF(BE34=BE35,AW34,IF(BE34&gt;BE35,AW34,AW35)))</f>
        <v/>
      </c>
      <c r="BJ30" s="499"/>
      <c r="BK30" s="499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9" t="str">
        <f>IF(BE25=BE26,"",IF(BE34=BE35,AW35,IF(BE34&lt;BE35,AW34,AW35)))</f>
        <v/>
      </c>
      <c r="BJ31" s="499"/>
      <c r="BK31" s="499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0" t="str">
        <f>IF(AJ7="","",IF(AJ7&lt;AJ8,AB7,AB8))</f>
        <v/>
      </c>
      <c r="BJ32" s="500"/>
      <c r="BK32" s="500"/>
    </row>
    <row r="33" spans="3:63" s="42" customFormat="1" ht="15.75">
      <c r="C33" s="73"/>
      <c r="D33" s="74"/>
      <c r="E33" s="364" t="s">
        <v>538</v>
      </c>
      <c r="F33" s="42">
        <v>16</v>
      </c>
      <c r="G33" s="64"/>
      <c r="H33" s="95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0" t="str">
        <f>IF(AJ19="","",IF(AJ19&lt;AJ20,AB19,AB20))</f>
        <v/>
      </c>
      <c r="BJ33" s="500"/>
      <c r="BK33" s="500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0" t="str">
        <f>IF(AJ31="","",IF(AJ31&lt;AJ32,AB31,AB32))</f>
        <v/>
      </c>
      <c r="BJ34" s="500"/>
      <c r="BK34" s="50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0" t="str">
        <f>IF(AJ43="","",IF(AJ43&lt;AJ44,AB43,AB44))</f>
        <v/>
      </c>
      <c r="BJ35" s="500"/>
      <c r="BK35" s="500"/>
    </row>
    <row r="36" spans="3:63" ht="15.75">
      <c r="E36" s="362" t="s">
        <v>537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/>
      </c>
      <c r="BJ36" s="517"/>
      <c r="BK36" s="517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/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/>
      </c>
      <c r="BJ38" s="517"/>
      <c r="BK38" s="517"/>
    </row>
    <row r="39" spans="3:63" ht="15.75">
      <c r="E39" s="362" t="s">
        <v>537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7" t="str">
        <f>IF(Z22="","",IF(Z22&lt;Z23,R22,R23))</f>
        <v/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/>
      </c>
      <c r="BJ40" s="517"/>
      <c r="BK40" s="517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/>
      </c>
      <c r="BJ41" s="517"/>
      <c r="BK41" s="517"/>
    </row>
    <row r="42" spans="3:63" ht="15.75">
      <c r="E42" s="364" t="s">
        <v>538</v>
      </c>
      <c r="F42">
        <v>21</v>
      </c>
      <c r="G42" s="64"/>
      <c r="H42" s="95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/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7" t="str">
        <f>IF(Z46="","",IF(Z46&lt;Z47,R46,R47))</f>
        <v/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/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606</v>
      </c>
      <c r="F48">
        <v>24</v>
      </c>
      <c r="G48" s="64">
        <v>3</v>
      </c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3"/>
      <c r="BJ50" s="493"/>
      <c r="BK50" s="493"/>
    </row>
    <row r="51" spans="5:63">
      <c r="H51"/>
      <c r="I51"/>
      <c r="J51"/>
      <c r="K51"/>
      <c r="L51"/>
      <c r="M51"/>
      <c r="N51"/>
      <c r="O51"/>
      <c r="P51"/>
      <c r="BH51" s="75"/>
      <c r="BI51" s="493"/>
      <c r="BJ51" s="493"/>
      <c r="BK51" s="493"/>
    </row>
    <row r="52" spans="5:63">
      <c r="H52"/>
      <c r="I52"/>
      <c r="J52"/>
      <c r="K52"/>
      <c r="L52"/>
      <c r="M52"/>
      <c r="N52"/>
      <c r="O52"/>
      <c r="P52"/>
      <c r="BH52" s="75"/>
      <c r="BI52" s="493"/>
      <c r="BJ52" s="493"/>
      <c r="BK52" s="493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3" t="s">
        <v>61</v>
      </c>
      <c r="D1" s="480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/>
      </c>
      <c r="E3" s="362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/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/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/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62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1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1" t="str">
        <f>IF(BD33=BD34,"",IF(BD33="","",IF(BD33&lt;BD34,AV33,AV34)))</f>
        <v/>
      </c>
      <c r="BG16" s="481"/>
      <c r="BH16" s="482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1"/>
      <c r="BG17" s="481"/>
      <c r="BH17" s="482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1"/>
      <c r="BH18" s="482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3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5" t="s">
        <v>58</v>
      </c>
      <c r="BH20" s="483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6"/>
      <c r="BH21" s="484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0" t="s">
        <v>59</v>
      </c>
      <c r="BG22" s="486"/>
      <c r="BH22" s="491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1"/>
      <c r="BG23" s="487"/>
      <c r="BH23" s="492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4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4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3" t="str">
        <f>IF(BD33=BD34,"",IF(BD33="","",IF(BD33&lt;BD34,AV33,AV34)))</f>
        <v/>
      </c>
      <c r="BG42" s="524"/>
      <c r="BH42" s="524" t="str">
        <f>IF(BD33=BD34,"",IF(BD41=BD42,AV41,IF(BD41&gt;BD42,AV41,AV42)))</f>
        <v/>
      </c>
    </row>
    <row r="43" spans="2:60">
      <c r="E43" s="362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3"/>
      <c r="BG43" s="42"/>
      <c r="BH43" s="524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3"/>
      <c r="BG44" s="42"/>
      <c r="BH44" s="524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3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5" t="s">
        <v>58</v>
      </c>
      <c r="BH46" s="483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6"/>
      <c r="BH47" s="522"/>
    </row>
    <row r="48" spans="2:60">
      <c r="E48" s="362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0" t="s">
        <v>59</v>
      </c>
      <c r="BG48" s="486"/>
      <c r="BH48" s="491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1"/>
      <c r="BG49" s="487"/>
      <c r="BH49" s="492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4" t="s">
        <v>81</v>
      </c>
      <c r="BF51" s="495"/>
      <c r="BG51" s="495"/>
      <c r="BH51" s="495"/>
      <c r="BI51" s="496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25" t="str">
        <f>IF(BD33="","",IF(BD33&gt;BD34,AV33,AV34))</f>
        <v/>
      </c>
      <c r="BH52" s="525"/>
      <c r="BI52" s="525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8" t="str">
        <f>IF(BD33=BD34,"",IF(BD33="","",IF(BD33&lt;BD34,AV33,AV34)))</f>
        <v/>
      </c>
      <c r="BH53" s="498"/>
      <c r="BI53" s="498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9" t="str">
        <f>IF(BD33=BD34,"",IF(BD41=BD42,AV41,IF(BD41&gt;BD42,AV41,AV42)))</f>
        <v/>
      </c>
      <c r="BH54" s="499"/>
      <c r="BI54" s="499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9" t="str">
        <f>IF(BD33=BD34,"",IF(BD41=BD42,AV42,IF(BD42&lt;BD41,AV42,AV41)))</f>
        <v/>
      </c>
      <c r="BH55" s="499"/>
      <c r="BI55" s="499"/>
    </row>
    <row r="56" spans="5:61">
      <c r="E56" s="362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00" t="str">
        <f>IF(AI9="","",IF(AI9&lt;AI10,AA9,AA10))</f>
        <v/>
      </c>
      <c r="BH56" s="500"/>
      <c r="BI56" s="500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00" t="str">
        <f>IF(AI25="","",IF(AI25&lt;AI26,AA25,AA26))</f>
        <v/>
      </c>
      <c r="BH57" s="500"/>
      <c r="BI57" s="500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00" t="str">
        <f>IF(AI41="","",IF(AI41&lt;AI42,AA41,AA42))</f>
        <v/>
      </c>
      <c r="BH58" s="500"/>
      <c r="BI58" s="500"/>
    </row>
    <row r="59" spans="5:61">
      <c r="E59" s="362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00" t="str">
        <f>IF(AI57="","",IF(AI57&lt;AI58,AA57,AA58))</f>
        <v/>
      </c>
      <c r="BH59" s="500"/>
      <c r="BI59" s="500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7" t="str">
        <f>IF(Y5="","",IF(Y5&lt;Y6,Q5,Q6))</f>
        <v/>
      </c>
      <c r="BH60" s="517"/>
      <c r="BI60" s="517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7" t="str">
        <f>IF(Y13="","",IF(Y13&lt;Y14,Q13,Q14))</f>
        <v/>
      </c>
      <c r="BH61" s="517"/>
      <c r="BI61" s="517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7" t="str">
        <f>IF(Y21="","",IF(Y21&lt;Y22,Q21,Q22))</f>
        <v/>
      </c>
      <c r="BH62" s="517"/>
      <c r="BI62" s="517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7" t="str">
        <f>IF(Y29="","",IF(Y29&lt;Y30,Q29,Q30))</f>
        <v/>
      </c>
      <c r="BH63" s="517"/>
      <c r="BI63" s="517"/>
    </row>
    <row r="64" spans="5:61">
      <c r="E64" s="362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7" t="str">
        <f>IF(Y37="","",IF(Y37&lt;Y38,Q37,Q38))</f>
        <v/>
      </c>
      <c r="BH64" s="517"/>
      <c r="BI64" s="517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7" t="str">
        <f>IF(Y45="","",IF(Y45&lt;Y46,Q45,Q46))</f>
        <v/>
      </c>
      <c r="BH65" s="517"/>
      <c r="BI65" s="517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7" t="str">
        <f>IF(Y53="","",IF(Y53&lt;Y54,Q53,Q54))</f>
        <v/>
      </c>
      <c r="BH66" s="517"/>
      <c r="BI66" s="517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7" t="str">
        <f>IF(Y61="","",IF(Y61&lt;Y62,Q61,Q62))</f>
        <v/>
      </c>
      <c r="BH67" s="517"/>
      <c r="BI67" s="517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3" t="s">
        <v>61</v>
      </c>
      <c r="D1" s="480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/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/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/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/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I20" sqref="I2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80" t="s">
        <v>448</v>
      </c>
      <c r="C2" s="381" t="s">
        <v>129</v>
      </c>
    </row>
    <row r="3" spans="1:3">
      <c r="A3" s="261">
        <v>2</v>
      </c>
      <c r="B3" s="294" t="s">
        <v>449</v>
      </c>
      <c r="C3" s="101" t="s">
        <v>544</v>
      </c>
    </row>
    <row r="4" spans="1:3">
      <c r="A4" s="261">
        <v>3</v>
      </c>
      <c r="B4" s="294" t="s">
        <v>545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694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2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3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546</v>
      </c>
    </row>
    <row r="56" spans="1:3">
      <c r="A56" s="265">
        <v>55</v>
      </c>
      <c r="B56" s="273" t="s">
        <v>183</v>
      </c>
      <c r="C56" s="183" t="s">
        <v>546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4" t="s">
        <v>199</v>
      </c>
    </row>
    <row r="71" spans="1:3">
      <c r="A71" s="261">
        <v>70</v>
      </c>
      <c r="B71" s="272" t="s">
        <v>200</v>
      </c>
      <c r="C71" s="384" t="s">
        <v>199</v>
      </c>
    </row>
    <row r="72" spans="1:3">
      <c r="A72" s="261">
        <v>71</v>
      </c>
      <c r="B72" s="272" t="s">
        <v>201</v>
      </c>
      <c r="C72" s="384" t="s">
        <v>199</v>
      </c>
    </row>
    <row r="73" spans="1:3">
      <c r="A73" s="261">
        <v>72</v>
      </c>
      <c r="B73" s="272" t="s">
        <v>202</v>
      </c>
      <c r="C73" s="384" t="s">
        <v>199</v>
      </c>
    </row>
    <row r="74" spans="1:3">
      <c r="A74" s="261">
        <v>73</v>
      </c>
      <c r="B74" s="272" t="s">
        <v>203</v>
      </c>
      <c r="C74" s="384" t="s">
        <v>199</v>
      </c>
    </row>
    <row r="75" spans="1:3">
      <c r="A75" s="261">
        <v>74</v>
      </c>
      <c r="B75" s="272" t="s">
        <v>204</v>
      </c>
      <c r="C75" s="384" t="s">
        <v>199</v>
      </c>
    </row>
    <row r="76" spans="1:3">
      <c r="A76" s="261">
        <v>75</v>
      </c>
      <c r="B76" s="272" t="s">
        <v>205</v>
      </c>
      <c r="C76" s="384" t="s">
        <v>199</v>
      </c>
    </row>
    <row r="77" spans="1:3">
      <c r="A77" s="261">
        <v>76</v>
      </c>
      <c r="B77" s="262" t="s">
        <v>206</v>
      </c>
      <c r="C77" s="384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544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547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5" t="s">
        <v>276</v>
      </c>
      <c r="C140" s="101" t="s">
        <v>277</v>
      </c>
    </row>
    <row r="141" spans="1:3">
      <c r="A141" s="261">
        <v>140</v>
      </c>
      <c r="B141" s="386" t="s">
        <v>278</v>
      </c>
      <c r="C141" s="101" t="s">
        <v>277</v>
      </c>
    </row>
    <row r="142" spans="1:3">
      <c r="A142" s="261">
        <v>141</v>
      </c>
      <c r="B142" s="386" t="s">
        <v>279</v>
      </c>
      <c r="C142" s="101" t="s">
        <v>277</v>
      </c>
    </row>
    <row r="143" spans="1:3">
      <c r="A143" s="261">
        <v>142</v>
      </c>
      <c r="B143" s="386" t="s">
        <v>280</v>
      </c>
      <c r="C143" s="101" t="s">
        <v>277</v>
      </c>
    </row>
    <row r="144" spans="1:3">
      <c r="A144" s="261">
        <v>143</v>
      </c>
      <c r="B144" s="386" t="s">
        <v>281</v>
      </c>
      <c r="C144" s="101" t="s">
        <v>277</v>
      </c>
    </row>
    <row r="145" spans="1:3">
      <c r="A145" s="261">
        <v>144</v>
      </c>
      <c r="B145" s="386" t="s">
        <v>282</v>
      </c>
      <c r="C145" s="101" t="s">
        <v>277</v>
      </c>
    </row>
    <row r="146" spans="1:3">
      <c r="A146" s="261">
        <v>145</v>
      </c>
      <c r="B146" s="386" t="s">
        <v>283</v>
      </c>
      <c r="C146" s="101" t="s">
        <v>277</v>
      </c>
    </row>
    <row r="147" spans="1:3">
      <c r="A147" s="261">
        <v>146</v>
      </c>
      <c r="B147" s="386" t="s">
        <v>284</v>
      </c>
      <c r="C147" s="101" t="s">
        <v>277</v>
      </c>
    </row>
    <row r="148" spans="1:3">
      <c r="A148" s="261">
        <v>147</v>
      </c>
      <c r="B148" s="386" t="s">
        <v>285</v>
      </c>
      <c r="C148" s="101" t="s">
        <v>277</v>
      </c>
    </row>
    <row r="149" spans="1:3">
      <c r="A149" s="261">
        <v>148</v>
      </c>
      <c r="B149" s="386" t="s">
        <v>286</v>
      </c>
      <c r="C149" s="101" t="s">
        <v>277</v>
      </c>
    </row>
    <row r="150" spans="1:3">
      <c r="A150" s="265">
        <v>149</v>
      </c>
      <c r="B150" s="387" t="s">
        <v>287</v>
      </c>
      <c r="C150" s="183" t="s">
        <v>277</v>
      </c>
    </row>
    <row r="151" spans="1:3">
      <c r="A151" s="261">
        <v>150</v>
      </c>
      <c r="B151" s="386" t="s">
        <v>288</v>
      </c>
      <c r="C151" s="101" t="s">
        <v>277</v>
      </c>
    </row>
    <row r="152" spans="1:3">
      <c r="A152" s="261">
        <v>151</v>
      </c>
      <c r="B152" s="388" t="s">
        <v>289</v>
      </c>
      <c r="C152" s="101" t="s">
        <v>277</v>
      </c>
    </row>
    <row r="153" spans="1:3">
      <c r="A153" s="261">
        <v>152</v>
      </c>
      <c r="B153" s="386" t="s">
        <v>290</v>
      </c>
      <c r="C153" s="101" t="s">
        <v>277</v>
      </c>
    </row>
    <row r="154" spans="1:3">
      <c r="A154" s="261">
        <v>153</v>
      </c>
      <c r="B154" s="386" t="s">
        <v>291</v>
      </c>
      <c r="C154" s="101" t="s">
        <v>277</v>
      </c>
    </row>
    <row r="155" spans="1:3">
      <c r="A155" s="261">
        <v>154</v>
      </c>
      <c r="B155" s="388" t="s">
        <v>292</v>
      </c>
      <c r="C155" s="101" t="s">
        <v>277</v>
      </c>
    </row>
    <row r="156" spans="1:3">
      <c r="A156" s="261">
        <v>155</v>
      </c>
      <c r="B156" s="388" t="s">
        <v>293</v>
      </c>
      <c r="C156" s="101" t="s">
        <v>277</v>
      </c>
    </row>
    <row r="157" spans="1:3">
      <c r="A157" s="261">
        <v>156</v>
      </c>
      <c r="B157" s="388" t="s">
        <v>294</v>
      </c>
      <c r="C157" s="101" t="s">
        <v>277</v>
      </c>
    </row>
    <row r="158" spans="1:3">
      <c r="A158" s="261">
        <v>157</v>
      </c>
      <c r="B158" s="386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9" t="s">
        <v>300</v>
      </c>
      <c r="C162" s="382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90" t="s">
        <v>303</v>
      </c>
      <c r="C165" s="101" t="s">
        <v>199</v>
      </c>
    </row>
    <row r="166" spans="1:3">
      <c r="A166" s="261">
        <v>165</v>
      </c>
      <c r="B166" s="391" t="s">
        <v>304</v>
      </c>
      <c r="C166" s="101" t="s">
        <v>630</v>
      </c>
    </row>
    <row r="167" spans="1:3">
      <c r="A167" s="261">
        <v>166</v>
      </c>
      <c r="B167" s="391" t="s">
        <v>305</v>
      </c>
      <c r="C167" s="101" t="s">
        <v>630</v>
      </c>
    </row>
    <row r="168" spans="1:3" ht="15.75" thickBot="1">
      <c r="A168" s="270">
        <v>167</v>
      </c>
      <c r="B168" s="392" t="s">
        <v>306</v>
      </c>
      <c r="C168" s="108" t="s">
        <v>630</v>
      </c>
    </row>
    <row r="169" spans="1:3">
      <c r="A169" s="260">
        <v>168</v>
      </c>
      <c r="B169" s="393" t="s">
        <v>307</v>
      </c>
      <c r="C169" s="382" t="s">
        <v>630</v>
      </c>
    </row>
    <row r="170" spans="1:3">
      <c r="A170" s="261">
        <v>169</v>
      </c>
      <c r="B170" s="391" t="s">
        <v>308</v>
      </c>
      <c r="C170" s="101" t="s">
        <v>630</v>
      </c>
    </row>
    <row r="171" spans="1:3">
      <c r="A171" s="261">
        <v>170</v>
      </c>
      <c r="B171" s="391" t="s">
        <v>309</v>
      </c>
      <c r="C171" s="101" t="s">
        <v>630</v>
      </c>
    </row>
    <row r="172" spans="1:3">
      <c r="A172" s="261">
        <v>171</v>
      </c>
      <c r="B172" s="391" t="s">
        <v>310</v>
      </c>
      <c r="C172" s="101" t="s">
        <v>630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2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704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2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4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.7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5" t="s">
        <v>341</v>
      </c>
      <c r="C202" s="382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6" t="s">
        <v>359</v>
      </c>
      <c r="C222" s="397" t="s">
        <v>360</v>
      </c>
    </row>
    <row r="223" spans="1:3">
      <c r="A223" s="261">
        <v>222</v>
      </c>
      <c r="B223" s="396" t="s">
        <v>361</v>
      </c>
      <c r="C223" s="397" t="s">
        <v>360</v>
      </c>
    </row>
    <row r="224" spans="1:3">
      <c r="A224" s="261">
        <v>223</v>
      </c>
      <c r="B224" s="396" t="s">
        <v>362</v>
      </c>
      <c r="C224" s="397" t="s">
        <v>360</v>
      </c>
    </row>
    <row r="225" spans="1:3">
      <c r="A225" s="261">
        <v>224</v>
      </c>
      <c r="B225" s="396" t="s">
        <v>363</v>
      </c>
      <c r="C225" s="397" t="s">
        <v>360</v>
      </c>
    </row>
    <row r="226" spans="1:3">
      <c r="A226" s="261">
        <v>225</v>
      </c>
      <c r="B226" s="396" t="s">
        <v>364</v>
      </c>
      <c r="C226" s="397" t="s">
        <v>360</v>
      </c>
    </row>
    <row r="227" spans="1:3">
      <c r="A227" s="261">
        <v>226</v>
      </c>
      <c r="B227" s="353" t="s">
        <v>365</v>
      </c>
      <c r="C227" s="397" t="s">
        <v>366</v>
      </c>
    </row>
    <row r="228" spans="1:3">
      <c r="A228" s="261">
        <v>227</v>
      </c>
      <c r="B228" s="353" t="s">
        <v>367</v>
      </c>
      <c r="C228" s="397" t="s">
        <v>366</v>
      </c>
    </row>
    <row r="229" spans="1:3">
      <c r="A229" s="261">
        <v>228</v>
      </c>
      <c r="B229" s="353" t="s">
        <v>368</v>
      </c>
      <c r="C229" s="397" t="s">
        <v>366</v>
      </c>
    </row>
    <row r="230" spans="1:3">
      <c r="A230" s="261">
        <v>229</v>
      </c>
      <c r="B230" s="353" t="s">
        <v>369</v>
      </c>
      <c r="C230" s="397" t="s">
        <v>366</v>
      </c>
    </row>
    <row r="231" spans="1:3">
      <c r="A231" s="261">
        <v>230</v>
      </c>
      <c r="B231" s="353" t="s">
        <v>370</v>
      </c>
      <c r="C231" s="397" t="s">
        <v>267</v>
      </c>
    </row>
    <row r="232" spans="1:3">
      <c r="A232" s="261">
        <v>231</v>
      </c>
      <c r="B232" s="353" t="s">
        <v>371</v>
      </c>
      <c r="C232" s="397" t="s">
        <v>366</v>
      </c>
    </row>
    <row r="233" spans="1:3">
      <c r="A233" s="261">
        <v>232</v>
      </c>
      <c r="B233" s="353" t="s">
        <v>372</v>
      </c>
      <c r="C233" s="397" t="s">
        <v>366</v>
      </c>
    </row>
    <row r="234" spans="1:3">
      <c r="A234" s="261">
        <v>233</v>
      </c>
      <c r="B234" s="353" t="s">
        <v>373</v>
      </c>
      <c r="C234" s="397" t="s">
        <v>366</v>
      </c>
    </row>
    <row r="235" spans="1:3">
      <c r="A235" s="261">
        <v>234</v>
      </c>
      <c r="B235" s="353" t="s">
        <v>374</v>
      </c>
      <c r="C235" s="397" t="s">
        <v>366</v>
      </c>
    </row>
    <row r="236" spans="1:3">
      <c r="A236" s="261">
        <v>235</v>
      </c>
      <c r="B236" s="353" t="s">
        <v>375</v>
      </c>
      <c r="C236" s="397" t="s">
        <v>366</v>
      </c>
    </row>
    <row r="237" spans="1:3" ht="14.45" customHeight="1">
      <c r="A237" s="267">
        <v>236</v>
      </c>
      <c r="B237" s="262" t="s">
        <v>548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8">
        <v>239</v>
      </c>
      <c r="B240" s="271" t="s">
        <v>379</v>
      </c>
      <c r="C240" s="399" t="s">
        <v>131</v>
      </c>
    </row>
    <row r="241" spans="1:3">
      <c r="A241" s="275">
        <v>240</v>
      </c>
      <c r="B241" s="269" t="s">
        <v>380</v>
      </c>
      <c r="C241" s="382" t="s">
        <v>376</v>
      </c>
    </row>
    <row r="242" spans="1:3">
      <c r="A242" s="267">
        <v>241</v>
      </c>
      <c r="B242" s="262" t="s">
        <v>381</v>
      </c>
      <c r="C242" s="101" t="s">
        <v>705</v>
      </c>
    </row>
    <row r="243" spans="1:3">
      <c r="A243" s="267">
        <v>242</v>
      </c>
      <c r="B243" s="268" t="s">
        <v>382</v>
      </c>
      <c r="C243" s="121" t="s">
        <v>705</v>
      </c>
    </row>
    <row r="244" spans="1:3">
      <c r="A244" s="267">
        <v>243</v>
      </c>
      <c r="B244" s="268" t="s">
        <v>383</v>
      </c>
      <c r="C244" s="101" t="s">
        <v>705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706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706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706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544</v>
      </c>
    </row>
    <row r="263" spans="1:3">
      <c r="A263" s="261">
        <v>262</v>
      </c>
      <c r="B263" s="262" t="s">
        <v>405</v>
      </c>
      <c r="C263" s="101" t="s">
        <v>544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705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705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549</v>
      </c>
    </row>
    <row r="273" spans="1:3">
      <c r="A273" s="261">
        <v>272</v>
      </c>
      <c r="B273" s="268" t="s">
        <v>417</v>
      </c>
      <c r="C273" s="101" t="s">
        <v>549</v>
      </c>
    </row>
    <row r="274" spans="1:3">
      <c r="A274" s="261">
        <v>273</v>
      </c>
      <c r="B274" s="268" t="s">
        <v>418</v>
      </c>
      <c r="C274" s="121" t="s">
        <v>705</v>
      </c>
    </row>
    <row r="275" spans="1:3">
      <c r="A275" s="261">
        <v>274</v>
      </c>
      <c r="B275" s="268" t="s">
        <v>419</v>
      </c>
      <c r="C275" s="101" t="s">
        <v>549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705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630</v>
      </c>
    </row>
    <row r="293" spans="1:3">
      <c r="A293" s="261">
        <v>292</v>
      </c>
      <c r="B293" s="262" t="s">
        <v>439</v>
      </c>
      <c r="C293" s="101" t="s">
        <v>630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550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544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549</v>
      </c>
    </row>
    <row r="303" spans="1:3">
      <c r="A303" s="261">
        <v>302</v>
      </c>
      <c r="B303" s="262" t="s">
        <v>465</v>
      </c>
      <c r="C303" s="101" t="s">
        <v>549</v>
      </c>
    </row>
    <row r="304" spans="1:3">
      <c r="A304" s="261">
        <v>303</v>
      </c>
      <c r="B304" s="262" t="s">
        <v>466</v>
      </c>
      <c r="C304" s="101" t="s">
        <v>549</v>
      </c>
    </row>
    <row r="305" spans="1:3">
      <c r="A305" s="261">
        <v>304</v>
      </c>
      <c r="B305" s="262" t="s">
        <v>467</v>
      </c>
      <c r="C305" s="101" t="s">
        <v>549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549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2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706</v>
      </c>
    </row>
    <row r="332" spans="1:3">
      <c r="A332" s="261">
        <v>331</v>
      </c>
      <c r="B332" s="262" t="s">
        <v>494</v>
      </c>
      <c r="C332" s="121" t="s">
        <v>706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2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630</v>
      </c>
    </row>
    <row r="365" spans="1:3">
      <c r="A365" s="261">
        <v>364</v>
      </c>
      <c r="B365" s="262" t="s">
        <v>531</v>
      </c>
      <c r="C365" s="101" t="s">
        <v>630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551</v>
      </c>
      <c r="C370" s="101" t="s">
        <v>137</v>
      </c>
    </row>
    <row r="371" spans="1:3">
      <c r="A371" s="261">
        <v>370</v>
      </c>
      <c r="B371" s="262" t="s">
        <v>542</v>
      </c>
      <c r="C371" s="101" t="s">
        <v>208</v>
      </c>
    </row>
    <row r="372" spans="1:3" ht="15.75" thickBot="1">
      <c r="A372" s="270">
        <v>371</v>
      </c>
      <c r="B372" s="271" t="s">
        <v>543</v>
      </c>
      <c r="C372" s="108" t="s">
        <v>423</v>
      </c>
    </row>
    <row r="373" spans="1:3">
      <c r="A373" s="260">
        <v>372</v>
      </c>
      <c r="B373" s="269" t="s">
        <v>552</v>
      </c>
      <c r="C373" s="382" t="s">
        <v>199</v>
      </c>
    </row>
    <row r="374" spans="1:3">
      <c r="A374" s="261">
        <v>373</v>
      </c>
      <c r="B374" s="262" t="s">
        <v>553</v>
      </c>
      <c r="C374" s="101" t="s">
        <v>630</v>
      </c>
    </row>
    <row r="375" spans="1:3">
      <c r="A375" s="261">
        <v>374</v>
      </c>
      <c r="B375" s="262" t="s">
        <v>554</v>
      </c>
      <c r="C375" s="101" t="s">
        <v>555</v>
      </c>
    </row>
    <row r="376" spans="1:3">
      <c r="A376" s="261">
        <v>375</v>
      </c>
      <c r="B376" s="262" t="s">
        <v>556</v>
      </c>
      <c r="C376" s="101" t="s">
        <v>555</v>
      </c>
    </row>
    <row r="377" spans="1:3">
      <c r="A377" s="261">
        <v>376</v>
      </c>
      <c r="B377" s="262" t="s">
        <v>557</v>
      </c>
      <c r="C377" s="101" t="s">
        <v>555</v>
      </c>
    </row>
    <row r="378" spans="1:3">
      <c r="A378" s="261">
        <v>377</v>
      </c>
      <c r="B378" s="262" t="s">
        <v>558</v>
      </c>
      <c r="C378" s="101" t="s">
        <v>208</v>
      </c>
    </row>
    <row r="379" spans="1:3">
      <c r="A379" s="261">
        <v>378</v>
      </c>
      <c r="B379" s="262" t="s">
        <v>559</v>
      </c>
      <c r="C379" s="101" t="s">
        <v>176</v>
      </c>
    </row>
    <row r="380" spans="1:3">
      <c r="A380" s="261">
        <v>379</v>
      </c>
      <c r="B380" s="262" t="s">
        <v>560</v>
      </c>
      <c r="C380" s="101" t="s">
        <v>176</v>
      </c>
    </row>
    <row r="381" spans="1:3">
      <c r="A381" s="261">
        <v>380</v>
      </c>
      <c r="B381" s="262" t="s">
        <v>561</v>
      </c>
      <c r="C381" s="101" t="s">
        <v>208</v>
      </c>
    </row>
    <row r="382" spans="1:3">
      <c r="A382" s="261">
        <v>381</v>
      </c>
      <c r="B382" s="262" t="s">
        <v>562</v>
      </c>
      <c r="C382" s="101" t="s">
        <v>549</v>
      </c>
    </row>
    <row r="383" spans="1:3">
      <c r="A383" s="261">
        <v>382</v>
      </c>
      <c r="B383" s="262" t="s">
        <v>563</v>
      </c>
      <c r="C383" s="101" t="s">
        <v>549</v>
      </c>
    </row>
    <row r="384" spans="1:3">
      <c r="A384" s="261">
        <v>383</v>
      </c>
      <c r="B384" s="262" t="s">
        <v>564</v>
      </c>
      <c r="C384" s="101" t="s">
        <v>137</v>
      </c>
    </row>
    <row r="385" spans="1:3" ht="15.75" thickBot="1">
      <c r="A385" s="270">
        <v>384</v>
      </c>
      <c r="B385" s="271" t="s">
        <v>565</v>
      </c>
      <c r="C385" s="108" t="s">
        <v>137</v>
      </c>
    </row>
    <row r="386" spans="1:3">
      <c r="A386" s="260">
        <v>385</v>
      </c>
      <c r="B386" s="269" t="s">
        <v>566</v>
      </c>
      <c r="C386" s="382" t="s">
        <v>337</v>
      </c>
    </row>
    <row r="387" spans="1:3">
      <c r="A387" s="261">
        <v>386</v>
      </c>
      <c r="B387" s="262" t="s">
        <v>567</v>
      </c>
      <c r="C387" s="101" t="s">
        <v>221</v>
      </c>
    </row>
    <row r="388" spans="1:3">
      <c r="A388" s="261">
        <v>387</v>
      </c>
      <c r="B388" s="262" t="s">
        <v>568</v>
      </c>
      <c r="C388" s="101" t="s">
        <v>221</v>
      </c>
    </row>
    <row r="389" spans="1:3">
      <c r="A389" s="261">
        <v>388</v>
      </c>
      <c r="B389" s="262" t="s">
        <v>569</v>
      </c>
      <c r="C389" s="101" t="s">
        <v>221</v>
      </c>
    </row>
    <row r="390" spans="1:3">
      <c r="A390" s="261">
        <v>389</v>
      </c>
      <c r="B390" s="262" t="s">
        <v>570</v>
      </c>
      <c r="C390" s="101" t="s">
        <v>549</v>
      </c>
    </row>
    <row r="391" spans="1:3">
      <c r="A391" s="261">
        <v>390</v>
      </c>
      <c r="B391" s="262" t="s">
        <v>571</v>
      </c>
      <c r="C391" s="101" t="s">
        <v>549</v>
      </c>
    </row>
    <row r="392" spans="1:3">
      <c r="A392" s="261">
        <v>391</v>
      </c>
      <c r="B392" s="262" t="s">
        <v>572</v>
      </c>
      <c r="C392" s="101" t="s">
        <v>573</v>
      </c>
    </row>
    <row r="393" spans="1:3" ht="15.75" thickBot="1">
      <c r="A393" s="263">
        <v>392</v>
      </c>
      <c r="B393" s="264" t="s">
        <v>574</v>
      </c>
      <c r="C393" s="400" t="s">
        <v>252</v>
      </c>
    </row>
    <row r="394" spans="1:3">
      <c r="A394" s="265">
        <v>393</v>
      </c>
      <c r="B394" s="273" t="s">
        <v>575</v>
      </c>
      <c r="C394" s="183" t="s">
        <v>252</v>
      </c>
    </row>
    <row r="395" spans="1:3">
      <c r="A395" s="261">
        <v>394</v>
      </c>
      <c r="B395" s="262" t="s">
        <v>576</v>
      </c>
      <c r="C395" s="101" t="s">
        <v>252</v>
      </c>
    </row>
    <row r="396" spans="1:3">
      <c r="A396" s="261">
        <v>395</v>
      </c>
      <c r="B396" s="262" t="s">
        <v>577</v>
      </c>
      <c r="C396" s="101" t="s">
        <v>252</v>
      </c>
    </row>
    <row r="397" spans="1:3">
      <c r="A397" s="261">
        <v>396</v>
      </c>
      <c r="B397" s="262" t="s">
        <v>578</v>
      </c>
      <c r="C397" s="101" t="s">
        <v>347</v>
      </c>
    </row>
    <row r="398" spans="1:3">
      <c r="A398" s="261">
        <v>397</v>
      </c>
      <c r="B398" s="262" t="s">
        <v>579</v>
      </c>
      <c r="C398" s="101" t="s">
        <v>267</v>
      </c>
    </row>
    <row r="399" spans="1:3">
      <c r="A399" s="261">
        <v>398</v>
      </c>
      <c r="B399" s="262" t="s">
        <v>580</v>
      </c>
      <c r="C399" s="101" t="s">
        <v>267</v>
      </c>
    </row>
    <row r="400" spans="1:3">
      <c r="A400" s="261">
        <v>399</v>
      </c>
      <c r="B400" s="262" t="s">
        <v>581</v>
      </c>
      <c r="C400" s="101" t="s">
        <v>267</v>
      </c>
    </row>
    <row r="401" spans="1:3">
      <c r="A401" s="261">
        <v>400</v>
      </c>
      <c r="B401" s="262" t="s">
        <v>582</v>
      </c>
      <c r="C401" s="101" t="s">
        <v>396</v>
      </c>
    </row>
    <row r="402" spans="1:3">
      <c r="A402" s="261">
        <v>401</v>
      </c>
      <c r="B402" s="262" t="s">
        <v>583</v>
      </c>
      <c r="C402" s="101" t="s">
        <v>213</v>
      </c>
    </row>
    <row r="403" spans="1:3">
      <c r="A403" s="261">
        <v>402</v>
      </c>
      <c r="B403" s="262" t="s">
        <v>584</v>
      </c>
      <c r="C403" s="101" t="s">
        <v>213</v>
      </c>
    </row>
    <row r="404" spans="1:3">
      <c r="A404" s="261">
        <v>403</v>
      </c>
      <c r="B404" s="262" t="s">
        <v>585</v>
      </c>
      <c r="C404" s="101" t="s">
        <v>213</v>
      </c>
    </row>
    <row r="405" spans="1:3">
      <c r="A405" s="261">
        <v>404</v>
      </c>
      <c r="B405" s="262" t="s">
        <v>586</v>
      </c>
      <c r="C405" s="101" t="s">
        <v>277</v>
      </c>
    </row>
    <row r="406" spans="1:3">
      <c r="A406" s="261">
        <v>405</v>
      </c>
      <c r="B406" s="262" t="s">
        <v>587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588</v>
      </c>
      <c r="C408" s="101" t="s">
        <v>366</v>
      </c>
    </row>
    <row r="409" spans="1:3">
      <c r="A409" s="261">
        <v>408</v>
      </c>
      <c r="B409" s="262" t="s">
        <v>589</v>
      </c>
      <c r="C409" s="101" t="s">
        <v>546</v>
      </c>
    </row>
    <row r="410" spans="1:3">
      <c r="A410" s="261">
        <v>409</v>
      </c>
      <c r="B410" s="262" t="s">
        <v>590</v>
      </c>
      <c r="C410" s="101" t="s">
        <v>549</v>
      </c>
    </row>
    <row r="411" spans="1:3">
      <c r="A411" s="261">
        <v>410</v>
      </c>
      <c r="B411" s="262" t="s">
        <v>591</v>
      </c>
      <c r="C411" s="101" t="s">
        <v>327</v>
      </c>
    </row>
    <row r="412" spans="1:3">
      <c r="A412" s="261">
        <v>411</v>
      </c>
      <c r="B412" s="262" t="s">
        <v>592</v>
      </c>
      <c r="C412" s="101" t="s">
        <v>327</v>
      </c>
    </row>
    <row r="413" spans="1:3">
      <c r="A413" s="261">
        <v>412</v>
      </c>
      <c r="B413" s="262" t="s">
        <v>593</v>
      </c>
      <c r="C413" s="101" t="s">
        <v>327</v>
      </c>
    </row>
    <row r="414" spans="1:3">
      <c r="A414" s="261">
        <v>413</v>
      </c>
      <c r="B414" s="262" t="s">
        <v>594</v>
      </c>
      <c r="C414" s="101" t="s">
        <v>131</v>
      </c>
    </row>
    <row r="415" spans="1:3">
      <c r="A415" s="261">
        <v>414</v>
      </c>
      <c r="B415" s="262" t="s">
        <v>595</v>
      </c>
      <c r="C415" s="101" t="s">
        <v>176</v>
      </c>
    </row>
    <row r="416" spans="1:3">
      <c r="A416" s="261">
        <v>415</v>
      </c>
      <c r="B416" s="262" t="s">
        <v>596</v>
      </c>
      <c r="C416" s="101" t="s">
        <v>544</v>
      </c>
    </row>
    <row r="417" spans="1:12">
      <c r="A417" s="261">
        <v>416</v>
      </c>
      <c r="B417" s="262" t="s">
        <v>597</v>
      </c>
      <c r="C417" s="101" t="s">
        <v>544</v>
      </c>
    </row>
    <row r="418" spans="1:12">
      <c r="A418" s="261">
        <v>417</v>
      </c>
      <c r="B418" s="262" t="s">
        <v>598</v>
      </c>
      <c r="C418" s="101" t="s">
        <v>544</v>
      </c>
    </row>
    <row r="419" spans="1:12">
      <c r="A419" s="261">
        <v>418</v>
      </c>
      <c r="B419" s="262" t="s">
        <v>599</v>
      </c>
      <c r="C419" s="101" t="s">
        <v>347</v>
      </c>
    </row>
    <row r="420" spans="1:12">
      <c r="A420" s="261">
        <v>419</v>
      </c>
      <c r="B420" s="262" t="s">
        <v>600</v>
      </c>
      <c r="C420" s="101" t="s">
        <v>347</v>
      </c>
    </row>
    <row r="421" spans="1:12">
      <c r="A421" s="261">
        <v>420</v>
      </c>
      <c r="B421" s="262" t="s">
        <v>601</v>
      </c>
      <c r="C421" s="101" t="s">
        <v>544</v>
      </c>
    </row>
    <row r="422" spans="1:12">
      <c r="A422" s="261">
        <v>421</v>
      </c>
      <c r="B422" s="262" t="s">
        <v>602</v>
      </c>
      <c r="C422" s="101" t="s">
        <v>131</v>
      </c>
    </row>
    <row r="423" spans="1:12">
      <c r="A423" s="261">
        <v>422</v>
      </c>
      <c r="B423" s="262" t="s">
        <v>603</v>
      </c>
      <c r="C423" s="101" t="s">
        <v>327</v>
      </c>
    </row>
    <row r="424" spans="1:12">
      <c r="A424" s="261">
        <v>423</v>
      </c>
      <c r="B424" s="262" t="s">
        <v>617</v>
      </c>
      <c r="C424" s="101" t="s">
        <v>277</v>
      </c>
    </row>
    <row r="425" spans="1:12">
      <c r="A425" s="261">
        <v>424</v>
      </c>
      <c r="B425" s="262" t="s">
        <v>707</v>
      </c>
      <c r="C425" s="101" t="s">
        <v>277</v>
      </c>
    </row>
    <row r="426" spans="1:12">
      <c r="A426" s="261">
        <v>425</v>
      </c>
      <c r="B426" s="262" t="s">
        <v>618</v>
      </c>
      <c r="C426" s="101" t="s">
        <v>277</v>
      </c>
    </row>
    <row r="427" spans="1:12">
      <c r="A427" s="261">
        <v>426</v>
      </c>
      <c r="B427" s="262" t="s">
        <v>619</v>
      </c>
      <c r="C427" s="101" t="s">
        <v>277</v>
      </c>
    </row>
    <row r="428" spans="1:12">
      <c r="A428" s="261">
        <v>427</v>
      </c>
      <c r="B428" s="262" t="s">
        <v>620</v>
      </c>
      <c r="C428" s="101" t="s">
        <v>137</v>
      </c>
    </row>
    <row r="429" spans="1:12">
      <c r="A429" s="261">
        <v>428</v>
      </c>
      <c r="B429" s="262" t="s">
        <v>621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622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623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624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625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626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708</v>
      </c>
      <c r="C435" s="101" t="s">
        <v>208</v>
      </c>
      <c r="D435" s="267"/>
    </row>
    <row r="436" spans="1:12">
      <c r="A436" s="261">
        <v>435</v>
      </c>
      <c r="B436" s="262" t="s">
        <v>709</v>
      </c>
      <c r="C436" s="101" t="s">
        <v>208</v>
      </c>
      <c r="D436" s="267"/>
    </row>
    <row r="437" spans="1:12">
      <c r="A437" s="261">
        <v>436</v>
      </c>
      <c r="B437" s="262" t="s">
        <v>710</v>
      </c>
      <c r="C437" s="101" t="s">
        <v>208</v>
      </c>
      <c r="D437" s="267"/>
    </row>
    <row r="438" spans="1:12">
      <c r="A438" s="261">
        <v>437</v>
      </c>
      <c r="B438" s="262" t="s">
        <v>711</v>
      </c>
      <c r="C438" s="101" t="s">
        <v>176</v>
      </c>
      <c r="D438" s="267"/>
    </row>
    <row r="439" spans="1:12">
      <c r="A439" s="261">
        <v>438</v>
      </c>
      <c r="B439" s="262" t="s">
        <v>712</v>
      </c>
      <c r="C439" s="101" t="s">
        <v>176</v>
      </c>
      <c r="D439" s="267"/>
    </row>
    <row r="440" spans="1:12">
      <c r="A440" s="261">
        <v>439</v>
      </c>
      <c r="B440" s="262" t="s">
        <v>713</v>
      </c>
      <c r="C440" s="101" t="s">
        <v>176</v>
      </c>
      <c r="D440" s="267"/>
    </row>
    <row r="441" spans="1:12">
      <c r="A441" s="261">
        <v>440</v>
      </c>
      <c r="B441" s="262" t="s">
        <v>646</v>
      </c>
      <c r="C441" s="267" t="s">
        <v>544</v>
      </c>
      <c r="D441" s="267"/>
    </row>
    <row r="442" spans="1:12">
      <c r="A442" s="261">
        <v>441</v>
      </c>
      <c r="B442" s="262" t="s">
        <v>647</v>
      </c>
      <c r="C442" s="267" t="s">
        <v>544</v>
      </c>
      <c r="D442" s="267"/>
    </row>
    <row r="443" spans="1:12">
      <c r="A443" s="261">
        <v>442</v>
      </c>
      <c r="B443" s="262" t="s">
        <v>648</v>
      </c>
      <c r="C443" s="267" t="s">
        <v>544</v>
      </c>
      <c r="D443" s="267"/>
    </row>
    <row r="444" spans="1:12">
      <c r="A444" s="261">
        <v>443</v>
      </c>
      <c r="B444" s="262" t="s">
        <v>649</v>
      </c>
      <c r="C444" s="267" t="s">
        <v>337</v>
      </c>
      <c r="D444" s="267"/>
    </row>
    <row r="445" spans="1:12">
      <c r="A445" s="261">
        <v>444</v>
      </c>
      <c r="B445" s="262" t="s">
        <v>650</v>
      </c>
      <c r="C445" s="267" t="s">
        <v>199</v>
      </c>
      <c r="D445" s="267"/>
    </row>
    <row r="446" spans="1:12">
      <c r="A446" s="261">
        <v>445</v>
      </c>
      <c r="B446" s="262" t="s">
        <v>651</v>
      </c>
      <c r="C446" s="267" t="s">
        <v>199</v>
      </c>
      <c r="D446" s="267"/>
    </row>
    <row r="447" spans="1:12">
      <c r="A447" s="261">
        <v>446</v>
      </c>
      <c r="B447" s="262" t="s">
        <v>652</v>
      </c>
      <c r="C447" s="267" t="s">
        <v>376</v>
      </c>
      <c r="D447" s="267"/>
    </row>
    <row r="448" spans="1:12">
      <c r="A448" s="261">
        <v>447</v>
      </c>
      <c r="B448" s="262" t="s">
        <v>653</v>
      </c>
      <c r="C448" s="267" t="s">
        <v>213</v>
      </c>
      <c r="D448" s="267"/>
    </row>
    <row r="449" spans="1:3">
      <c r="A449" s="261">
        <v>448</v>
      </c>
      <c r="B449" s="262" t="s">
        <v>654</v>
      </c>
      <c r="C449" s="267" t="s">
        <v>213</v>
      </c>
    </row>
    <row r="450" spans="1:3">
      <c r="A450" s="261">
        <v>449</v>
      </c>
      <c r="B450" s="262" t="s">
        <v>655</v>
      </c>
      <c r="C450" s="267" t="s">
        <v>238</v>
      </c>
    </row>
    <row r="451" spans="1:3">
      <c r="A451" s="121">
        <v>450</v>
      </c>
      <c r="B451" s="266" t="s">
        <v>656</v>
      </c>
      <c r="C451" s="267" t="s">
        <v>137</v>
      </c>
    </row>
    <row r="452" spans="1:3">
      <c r="A452" s="261">
        <v>451</v>
      </c>
      <c r="B452" s="262" t="s">
        <v>657</v>
      </c>
      <c r="C452" s="267" t="s">
        <v>208</v>
      </c>
    </row>
    <row r="453" spans="1:3">
      <c r="A453" s="261">
        <v>452</v>
      </c>
      <c r="B453" s="262" t="s">
        <v>658</v>
      </c>
      <c r="C453" s="267" t="s">
        <v>208</v>
      </c>
    </row>
    <row r="454" spans="1:3">
      <c r="A454" s="261">
        <v>453</v>
      </c>
      <c r="B454" s="262" t="s">
        <v>659</v>
      </c>
      <c r="C454" s="267" t="s">
        <v>208</v>
      </c>
    </row>
    <row r="455" spans="1:3">
      <c r="A455" s="261">
        <v>454</v>
      </c>
      <c r="B455" s="262" t="s">
        <v>660</v>
      </c>
      <c r="C455" s="267" t="s">
        <v>208</v>
      </c>
    </row>
    <row r="456" spans="1:3">
      <c r="A456" s="261">
        <v>455</v>
      </c>
      <c r="B456" s="262" t="s">
        <v>661</v>
      </c>
      <c r="C456" s="267" t="s">
        <v>208</v>
      </c>
    </row>
    <row r="457" spans="1:3">
      <c r="A457" s="261">
        <v>456</v>
      </c>
      <c r="B457" s="262" t="s">
        <v>662</v>
      </c>
      <c r="C457" s="267" t="s">
        <v>208</v>
      </c>
    </row>
    <row r="458" spans="1:3">
      <c r="A458" s="261">
        <v>457</v>
      </c>
      <c r="B458" s="262" t="s">
        <v>663</v>
      </c>
      <c r="C458" s="267" t="s">
        <v>208</v>
      </c>
    </row>
    <row r="459" spans="1:3">
      <c r="A459" s="261">
        <v>458</v>
      </c>
      <c r="B459" s="262" t="s">
        <v>664</v>
      </c>
      <c r="C459" s="267" t="s">
        <v>137</v>
      </c>
    </row>
    <row r="460" spans="1:3">
      <c r="A460" s="261">
        <v>459</v>
      </c>
      <c r="B460" s="262" t="s">
        <v>665</v>
      </c>
      <c r="C460" s="267" t="s">
        <v>630</v>
      </c>
    </row>
    <row r="461" spans="1:3">
      <c r="A461" s="261">
        <v>460</v>
      </c>
      <c r="B461" s="262" t="s">
        <v>666</v>
      </c>
      <c r="C461" s="267" t="s">
        <v>630</v>
      </c>
    </row>
    <row r="462" spans="1:3">
      <c r="A462" s="261">
        <v>461</v>
      </c>
      <c r="B462" s="262" t="s">
        <v>667</v>
      </c>
      <c r="C462" s="267" t="s">
        <v>630</v>
      </c>
    </row>
    <row r="463" spans="1:3">
      <c r="A463" s="261">
        <v>462</v>
      </c>
      <c r="B463" s="262" t="s">
        <v>668</v>
      </c>
      <c r="C463" s="267" t="s">
        <v>245</v>
      </c>
    </row>
    <row r="464" spans="1:3">
      <c r="A464" s="261">
        <v>463</v>
      </c>
      <c r="B464" s="262" t="s">
        <v>669</v>
      </c>
      <c r="C464" s="267" t="s">
        <v>630</v>
      </c>
    </row>
    <row r="465" spans="1:3">
      <c r="A465" s="261">
        <v>464</v>
      </c>
      <c r="B465" s="262" t="s">
        <v>670</v>
      </c>
      <c r="C465" s="267" t="s">
        <v>238</v>
      </c>
    </row>
    <row r="466" spans="1:3">
      <c r="A466" s="121">
        <v>465</v>
      </c>
      <c r="B466" s="266" t="s">
        <v>671</v>
      </c>
      <c r="C466" s="267" t="s">
        <v>176</v>
      </c>
    </row>
    <row r="467" spans="1:3">
      <c r="A467" s="261">
        <v>466</v>
      </c>
      <c r="B467" s="262" t="s">
        <v>672</v>
      </c>
      <c r="C467" s="267" t="s">
        <v>412</v>
      </c>
    </row>
    <row r="468" spans="1:3">
      <c r="A468" s="261">
        <v>467</v>
      </c>
      <c r="B468" s="262" t="s">
        <v>673</v>
      </c>
      <c r="C468" s="267" t="s">
        <v>412</v>
      </c>
    </row>
    <row r="469" spans="1:3">
      <c r="A469" s="261">
        <v>468</v>
      </c>
      <c r="B469" s="262" t="s">
        <v>674</v>
      </c>
      <c r="C469" s="267" t="s">
        <v>412</v>
      </c>
    </row>
    <row r="470" spans="1:3">
      <c r="A470" s="261">
        <v>469</v>
      </c>
      <c r="B470" s="262" t="s">
        <v>675</v>
      </c>
      <c r="C470" s="267" t="s">
        <v>412</v>
      </c>
    </row>
    <row r="471" spans="1:3" ht="30">
      <c r="A471" s="261">
        <v>470</v>
      </c>
      <c r="B471" s="401" t="s">
        <v>676</v>
      </c>
      <c r="C471" s="267" t="s">
        <v>277</v>
      </c>
    </row>
    <row r="472" spans="1:3">
      <c r="A472" s="261">
        <v>471</v>
      </c>
      <c r="B472" s="262" t="s">
        <v>677</v>
      </c>
      <c r="C472" s="267" t="s">
        <v>277</v>
      </c>
    </row>
    <row r="473" spans="1:3">
      <c r="A473" s="261">
        <v>472</v>
      </c>
      <c r="B473" s="262" t="s">
        <v>678</v>
      </c>
      <c r="C473" s="267" t="s">
        <v>277</v>
      </c>
    </row>
    <row r="474" spans="1:3">
      <c r="A474" s="121">
        <v>473</v>
      </c>
      <c r="B474" s="266" t="s">
        <v>679</v>
      </c>
      <c r="C474" s="267" t="s">
        <v>277</v>
      </c>
    </row>
    <row r="475" spans="1:3">
      <c r="A475" s="261">
        <v>474</v>
      </c>
      <c r="B475" s="262" t="s">
        <v>680</v>
      </c>
      <c r="C475" s="267" t="s">
        <v>544</v>
      </c>
    </row>
    <row r="476" spans="1:3">
      <c r="A476" s="261">
        <v>475</v>
      </c>
      <c r="B476" s="266" t="s">
        <v>681</v>
      </c>
      <c r="C476" s="267" t="s">
        <v>318</v>
      </c>
    </row>
    <row r="477" spans="1:3">
      <c r="A477" s="261">
        <v>476</v>
      </c>
      <c r="B477" s="262" t="s">
        <v>682</v>
      </c>
      <c r="C477" s="267" t="s">
        <v>544</v>
      </c>
    </row>
    <row r="478" spans="1:3">
      <c r="A478" s="121">
        <v>477</v>
      </c>
      <c r="B478" s="262" t="s">
        <v>714</v>
      </c>
      <c r="C478" s="267" t="s">
        <v>318</v>
      </c>
    </row>
    <row r="479" spans="1:3">
      <c r="A479" s="261">
        <v>478</v>
      </c>
      <c r="B479" s="262" t="s">
        <v>715</v>
      </c>
      <c r="C479" s="267" t="s">
        <v>318</v>
      </c>
    </row>
    <row r="480" spans="1:3">
      <c r="A480" s="261">
        <v>479</v>
      </c>
      <c r="B480" s="262" t="s">
        <v>716</v>
      </c>
      <c r="C480" s="267" t="s">
        <v>238</v>
      </c>
    </row>
    <row r="481" spans="1:3">
      <c r="A481" s="261">
        <v>480</v>
      </c>
      <c r="B481" s="262" t="s">
        <v>717</v>
      </c>
      <c r="C481" s="267" t="s">
        <v>718</v>
      </c>
    </row>
    <row r="482" spans="1:3">
      <c r="A482" s="261">
        <v>481</v>
      </c>
      <c r="B482" s="262" t="s">
        <v>719</v>
      </c>
      <c r="C482" s="267" t="s">
        <v>718</v>
      </c>
    </row>
    <row r="483" spans="1:3">
      <c r="A483" s="261">
        <v>482</v>
      </c>
      <c r="B483" s="262" t="s">
        <v>720</v>
      </c>
      <c r="C483" s="267" t="s">
        <v>718</v>
      </c>
    </row>
    <row r="484" spans="1:3">
      <c r="A484" s="261">
        <v>483</v>
      </c>
      <c r="B484" s="262" t="s">
        <v>721</v>
      </c>
      <c r="C484" s="267" t="s">
        <v>718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683</v>
      </c>
      <c r="C499" s="267" t="s">
        <v>544</v>
      </c>
    </row>
    <row r="500" spans="1:3">
      <c r="A500" s="261">
        <v>500</v>
      </c>
      <c r="B500" s="262" t="s">
        <v>684</v>
      </c>
      <c r="C500" s="267" t="s">
        <v>544</v>
      </c>
    </row>
    <row r="501" spans="1:3">
      <c r="A501" s="261">
        <v>501</v>
      </c>
      <c r="B501" s="262" t="s">
        <v>685</v>
      </c>
      <c r="C501" s="267" t="s">
        <v>544</v>
      </c>
    </row>
    <row r="502" spans="1:3">
      <c r="A502" s="261">
        <v>502</v>
      </c>
      <c r="B502" s="262" t="s">
        <v>686</v>
      </c>
      <c r="C502" s="267" t="s">
        <v>390</v>
      </c>
    </row>
    <row r="503" spans="1:3">
      <c r="A503" s="261">
        <v>503</v>
      </c>
      <c r="B503" s="262" t="s">
        <v>687</v>
      </c>
      <c r="C503" s="267" t="s">
        <v>208</v>
      </c>
    </row>
    <row r="504" spans="1:3">
      <c r="A504" s="261">
        <v>504</v>
      </c>
      <c r="B504" s="262" t="s">
        <v>688</v>
      </c>
      <c r="C504" s="267" t="s">
        <v>208</v>
      </c>
    </row>
    <row r="505" spans="1:3">
      <c r="A505" s="261">
        <v>505</v>
      </c>
      <c r="B505" s="262" t="s">
        <v>689</v>
      </c>
      <c r="C505" s="267" t="s">
        <v>208</v>
      </c>
    </row>
    <row r="506" spans="1:3">
      <c r="A506" s="261">
        <v>506</v>
      </c>
      <c r="B506" s="262" t="s">
        <v>690</v>
      </c>
      <c r="C506" s="267" t="s">
        <v>208</v>
      </c>
    </row>
    <row r="507" spans="1:3">
      <c r="A507" s="261">
        <v>507</v>
      </c>
      <c r="B507" s="262" t="s">
        <v>691</v>
      </c>
      <c r="C507" s="267" t="s">
        <v>208</v>
      </c>
    </row>
    <row r="508" spans="1:3">
      <c r="A508" s="261">
        <v>508</v>
      </c>
      <c r="B508" s="262" t="s">
        <v>692</v>
      </c>
      <c r="C508" s="267" t="s">
        <v>208</v>
      </c>
    </row>
    <row r="509" spans="1:3">
      <c r="A509" s="261">
        <v>509</v>
      </c>
      <c r="B509" s="262" t="s">
        <v>693</v>
      </c>
      <c r="C509" s="267" t="s">
        <v>694</v>
      </c>
    </row>
    <row r="510" spans="1:3">
      <c r="A510" s="261">
        <v>510</v>
      </c>
      <c r="B510" s="262" t="s">
        <v>695</v>
      </c>
      <c r="C510" s="267" t="s">
        <v>694</v>
      </c>
    </row>
    <row r="511" spans="1:3">
      <c r="A511" s="261">
        <v>511</v>
      </c>
      <c r="B511" s="262" t="s">
        <v>696</v>
      </c>
      <c r="C511" s="267" t="s">
        <v>694</v>
      </c>
    </row>
    <row r="512" spans="1:3">
      <c r="A512" s="261">
        <v>512</v>
      </c>
      <c r="B512" s="262" t="s">
        <v>697</v>
      </c>
      <c r="C512" s="267" t="s">
        <v>694</v>
      </c>
    </row>
    <row r="513" spans="1:3">
      <c r="A513" s="261">
        <v>513</v>
      </c>
      <c r="B513" s="262" t="s">
        <v>698</v>
      </c>
      <c r="C513" s="267" t="s">
        <v>327</v>
      </c>
    </row>
    <row r="514" spans="1:3">
      <c r="A514" s="261">
        <v>514</v>
      </c>
      <c r="B514" s="262" t="s">
        <v>699</v>
      </c>
      <c r="C514" s="267" t="s">
        <v>327</v>
      </c>
    </row>
    <row r="515" spans="1:3">
      <c r="A515" s="261">
        <v>515</v>
      </c>
      <c r="B515" s="262" t="s">
        <v>700</v>
      </c>
      <c r="C515" s="267" t="s">
        <v>327</v>
      </c>
    </row>
    <row r="516" spans="1:3">
      <c r="A516" s="261">
        <v>516</v>
      </c>
      <c r="B516" s="262" t="s">
        <v>701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IF(GROUPS!D7="","",GROUPS!D7)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 ht="19.5" thickBot="1">
      <c r="B9" s="217">
        <v>1</v>
      </c>
      <c r="C9" s="218" t="str">
        <f>IF(C3="","",VLOOKUP(B9,$B$3:$E$6,2,FALSE))</f>
        <v/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/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/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/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 hidden="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58" t="str">
        <f>IF(ISERROR(INDEX($C$3:$C$6,MATCH(W2,$T$3:$T$6,0))),"",(INDEX($C$3:$C$6,MATCH(W2,$T$3:$T$6,0))))</f>
        <v/>
      </c>
      <c r="Y2" s="459"/>
      <c r="Z2" s="460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8" t="str">
        <f t="shared" ref="X3:X5" si="0">IF(ISERROR(INDEX($C$3:$C$6,MATCH(W3,$T$3:$T$6,0))),"",(INDEX($C$3:$C$6,MATCH(W3,$T$3:$T$6,0))))</f>
        <v/>
      </c>
      <c r="Y3" s="459"/>
      <c r="Z3" s="46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1" t="str">
        <f t="shared" si="0"/>
        <v/>
      </c>
      <c r="Y4" s="462"/>
      <c r="Z4" s="46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1" t="str">
        <f t="shared" si="0"/>
        <v/>
      </c>
      <c r="Y5" s="462"/>
      <c r="Z5" s="46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IF(GROUPS!D7="","",GROUPS!D7)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7" sqref="F17: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IF(GROUPS!F4="","",GROUPS!F4)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IF(GROUPS!F5="","",GROUPS!F5)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IF(GROUPS!F6="","",GROUPS!F6)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IF(GROUPS!F7="","",GROUPS!F7)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F17" sqref="F17:L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IF(GROUPS!H4="","",GROUPS!H4)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IF(GROUPS!H5="","",GROUPS!H5)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IF(GROUPS!H6="","",GROUPS!H6)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IF(GROUPS!H7="","",GROUPS!H7)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IF(GROUPS!J4="","",GROUPS!J4)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IF(GROUPS!J5="","",GROUPS!J5)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IF(GROUPS!J6="","",GROUPS!J6)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IF(GROUPS!J7="","",GROUPS!J7)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IF(GROUPS!D9="","",GROUPS!D9)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IF(GROUPS!D10="","",GROUPS!D10)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IF(GROUPS!D11="","",GROUPS!D11)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IF(GROUPS!D12="","",GROUPS!D12)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2022-03-27T19:18:31Z</dcterms:modified>
</cp:coreProperties>
</file>