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A5A55038-B4C3-4B13-8B4C-50144D6E24EC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2" i="19"/>
  <c r="J35" i="19"/>
  <c r="J6" i="19"/>
  <c r="J13" i="19"/>
  <c r="J9" i="19"/>
  <c r="J21" i="19"/>
  <c r="J33" i="19"/>
  <c r="J7" i="19"/>
  <c r="J34" i="19"/>
  <c r="J15" i="19"/>
  <c r="J11" i="19"/>
  <c r="J25" i="19"/>
  <c r="J14" i="19"/>
  <c r="J10" i="19"/>
  <c r="I32" i="19"/>
  <c r="I20" i="19"/>
  <c r="I12" i="19"/>
  <c r="I35" i="19"/>
  <c r="I13" i="19"/>
  <c r="I9" i="19"/>
  <c r="I21" i="19"/>
  <c r="I33" i="19"/>
  <c r="I34" i="19"/>
  <c r="I15" i="19"/>
  <c r="I11" i="19"/>
  <c r="I25" i="19"/>
  <c r="I14" i="19"/>
  <c r="I10" i="19"/>
  <c r="I16" i="19"/>
  <c r="I26" i="19"/>
  <c r="I36" i="19"/>
  <c r="I28" i="19"/>
  <c r="I29" i="19"/>
  <c r="I17" i="19"/>
  <c r="J16" i="19"/>
  <c r="J26" i="19"/>
  <c r="J36" i="19"/>
  <c r="J28" i="19"/>
  <c r="J29" i="19"/>
  <c r="J17" i="19"/>
  <c r="M10" i="19" l="1"/>
  <c r="K10" i="19"/>
  <c r="M14" i="19"/>
  <c r="K14" i="19"/>
  <c r="M25" i="19"/>
  <c r="K25" i="19"/>
  <c r="M11" i="19"/>
  <c r="K11" i="19"/>
  <c r="M15" i="19"/>
  <c r="K15" i="19"/>
  <c r="M34" i="19"/>
  <c r="K34" i="19"/>
  <c r="M7" i="19"/>
  <c r="K7" i="19"/>
  <c r="M33" i="19"/>
  <c r="K33" i="19"/>
  <c r="M21" i="19"/>
  <c r="K21" i="19"/>
  <c r="M9" i="19"/>
  <c r="K9" i="19"/>
  <c r="M13" i="19"/>
  <c r="K13" i="19"/>
  <c r="K6" i="19"/>
  <c r="K35" i="19"/>
  <c r="M12" i="19"/>
  <c r="K12" i="19"/>
  <c r="M3" i="19"/>
  <c r="K3" i="19"/>
  <c r="M35" i="19"/>
  <c r="M20" i="19"/>
  <c r="K20" i="19"/>
  <c r="M32" i="19"/>
  <c r="K32" i="19"/>
  <c r="K16" i="19" l="1"/>
  <c r="K26" i="19"/>
  <c r="K36" i="19"/>
  <c r="K28" i="19"/>
  <c r="K29" i="19"/>
  <c r="K17" i="19"/>
  <c r="K19" i="19"/>
  <c r="K24" i="19"/>
  <c r="K4" i="19"/>
  <c r="K22" i="19"/>
  <c r="K5" i="19"/>
  <c r="K18" i="19"/>
  <c r="K27" i="19"/>
  <c r="K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15" i="48" l="1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9" i="19"/>
  <c r="J24" i="19"/>
  <c r="J22" i="19"/>
  <c r="J18" i="19"/>
  <c r="J27" i="19"/>
  <c r="J8" i="19"/>
  <c r="M6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9" i="19"/>
  <c r="I24" i="19"/>
  <c r="I22" i="19"/>
  <c r="I18" i="19"/>
  <c r="I27" i="19"/>
  <c r="I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H5" i="45" l="1"/>
  <c r="AC5" i="45" s="1"/>
  <c r="AG4" i="45"/>
  <c r="M4" i="45"/>
  <c r="P4" i="45"/>
  <c r="AG5" i="42"/>
  <c r="F4" i="45"/>
  <c r="AB4" i="45" s="1"/>
  <c r="G4" i="45"/>
  <c r="AP4" i="42"/>
  <c r="AN3" i="45"/>
  <c r="AP3" i="45" s="1"/>
  <c r="Q3" i="45" s="1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4"/>
  <c r="AG4" i="44"/>
  <c r="AK4" i="43"/>
  <c r="R4" i="43" s="1"/>
  <c r="AG6" i="43"/>
  <c r="AP3" i="43"/>
  <c r="AP4" i="43"/>
  <c r="AM6" i="43"/>
  <c r="AK6" i="43" s="1"/>
  <c r="AP3" i="42"/>
  <c r="AP5" i="42"/>
  <c r="AK5" i="42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5" i="42" l="1"/>
  <c r="R6" i="43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6" i="40" l="1"/>
  <c r="R5" i="39"/>
  <c r="R5" i="40"/>
  <c r="AK3" i="41"/>
  <c r="R3" i="41" s="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R5" i="38" l="1"/>
  <c r="R4" i="38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K4" i="10" l="1"/>
  <c r="R4" i="10" s="1"/>
  <c r="R6" i="9"/>
  <c r="O6" i="37"/>
  <c r="R6" i="10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6" i="19"/>
  <c r="M26" i="19"/>
  <c r="M36" i="19"/>
  <c r="M28" i="19"/>
  <c r="M29" i="19"/>
  <c r="M17" i="19"/>
  <c r="M19" i="19"/>
  <c r="M24" i="19"/>
  <c r="M4" i="19"/>
  <c r="M22" i="19"/>
  <c r="M5" i="19"/>
  <c r="M18" i="19"/>
  <c r="M27" i="19"/>
  <c r="M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G32" i="47"/>
  <c r="AN34" i="47" s="1"/>
  <c r="D3" i="36"/>
  <c r="G7" i="47"/>
  <c r="Q13" i="47" s="1"/>
  <c r="AB25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15" i="47" l="1"/>
  <c r="AN28" i="47"/>
  <c r="H5" i="26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G44" i="47"/>
  <c r="Q38" i="47" s="1"/>
  <c r="AB26" i="47" s="1"/>
  <c r="D6" i="36"/>
  <c r="G19" i="47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M16" i="47" l="1"/>
  <c r="AN29" i="47"/>
  <c r="H27" i="48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34" i="47" s="1"/>
  <c r="D7" i="36"/>
  <c r="G31" i="47"/>
  <c r="Q37" i="47" s="1"/>
  <c r="AB35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31" i="47" l="1"/>
  <c r="AO19" i="47"/>
  <c r="AO16" i="47"/>
  <c r="AN30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<sst xmlns="http://schemas.openxmlformats.org/spreadsheetml/2006/main" count="3087" uniqueCount="929">
  <si>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</si>
  <si>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</si>
  <si>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</si>
  <si>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</si>
  <si>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</si>
  <si>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</si>
  <si>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</si>
  <si>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</si>
  <si>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</si>
  <si>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</si>
  <si>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</si>
  <si>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</si>
  <si>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</si>
  <si>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</si>
  <si>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</si>
  <si>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</si>
  <si>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</si>
  <si>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</si>
  <si>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</si>
  <si>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</si>
  <si>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</si>
  <si>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</si>
  <si>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</si>
  <si>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</si>
  <si>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</si>
  <si>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</si>
  <si>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</si>
  <si>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</si>
  <si>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</si>
  <si>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</si>
  <si>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</si>
  <si>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</si>
  <si>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</si>
  <si>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</si>
  <si>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</si>
  <si>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</si>
  <si>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</si>
  <si>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</si>
  <si>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</si>
  <si>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</si>
  <si>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</si>
  <si>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</si>
  <si>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</si>
  <si>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</si>
  <si>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</si>
  <si>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</si>
  <si>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</si>
  <si>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</si>
  <si>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</si>
  <si>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</si>
  <si>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</si>
  <si>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</si>
  <si>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</si>
  <si>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</si>
  <si>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</si>
  <si>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</si>
  <si>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</si>
  <si>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</si>
  <si>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</si>
  <si>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</si>
  <si>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</si>
  <si>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</si>
  <si>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</si>
  <si>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</si>
  <si>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</si>
  <si>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</si>
  <si>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</si>
  <si>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</si>
  <si>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</si>
  <si>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</si>
  <si>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</si>
  <si>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</si>
  <si>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</si>
  <si>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</si>
  <si>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</si>
  <si>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</si>
  <si>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</si>
  <si>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</si>
  <si>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</si>
  <si>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</si>
  <si>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</si>
  <si>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</si>
  <si>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</si>
  <si>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</si>
  <si>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</si>
  <si>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</si>
  <si>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</si>
  <si>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</si>
  <si>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</si>
  <si>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</si>
  <si>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</si>
  <si>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</si>
  <si>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</si>
  <si>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</si>
  <si>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</si>
  <si>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</si>
  <si>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</si>
  <si>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</si>
  <si>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</si>
  <si>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</si>
  <si>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</si>
  <si>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</si>
  <si>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</si>
  <si>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</si>
  <si>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</si>
  <si>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</si>
  <si>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</si>
  <si>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</si>
  <si>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</si>
  <si>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</si>
  <si>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</si>
  <si>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</si>
  <si>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</si>
  <si>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</si>
  <si>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</si>
  <si>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</si>
  <si>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</si>
  <si>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</si>
  <si>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</si>
  <si>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</si>
  <si>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</si>
  <si>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</si>
  <si>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</si>
  <si>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</si>
  <si>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</si>
  <si>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</si>
  <si>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</si>
  <si>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</si>
  <si>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</si>
  <si>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</si>
  <si>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</si>
  <si>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</si>
  <si>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</si>
  <si>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</si>
  <si>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</si>
  <si>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</si>
  <si>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</si>
  <si>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</si>
  <si>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</si>
  <si>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</si>
  <si>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</si>
  <si>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</si>
  <si>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</si>
  <si>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</si>
  <si>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</si>
  <si>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</si>
  <si>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</si>
  <si>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</si>
  <si>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</si>
  <si>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</si>
  <si>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</si>
  <si>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</si>
  <si>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</si>
  <si>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</si>
  <si>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</si>
  <si>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</si>
  <si>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</si>
  <si>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</si>
  <si>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</si>
  <si>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</si>
  <si>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</si>
  <si>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</si>
  <si>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</si>
  <si>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</si>
  <si>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</si>
  <si>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</si>
  <si>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</si>
  <si>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</si>
  <si>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</si>
  <si>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</si>
  <si>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</si>
  <si>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</si>
  <si>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</si>
  <si>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</si>
  <si>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</si>
  <si>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</si>
  <si>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</si>
  <si>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</si>
  <si>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</si>
  <si>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</si>
  <si>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</si>
  <si>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</si>
  <si>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</si>
  <si>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</si>
  <si>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</si>
  <si>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</si>
  <si>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</si>
  <si>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</si>
  <si>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</si>
  <si>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</si>
  <si>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</si>
  <si>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</si>
  <si>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</si>
  <si>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</si>
  <si>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</si>
  <si>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</si>
  <si>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</si>
  <si>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</si>
  <si>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</si>
  <si>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</si>
  <si>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</si>
  <si>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</si>
  <si>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</si>
  <si>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</si>
  <si>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</si>
  <si>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</si>
  <si>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</si>
  <si>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</si>
  <si>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</si>
  <si>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</si>
  <si>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</si>
  <si>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</si>
  <si>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</si>
  <si>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</si>
  <si>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</si>
  <si>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</si>
  <si>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</si>
  <si>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</si>
  <si>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</si>
  <si>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</si>
  <si>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</si>
  <si>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</si>
  <si>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</si>
  <si>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</si>
  <si>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</si>
  <si>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</si>
  <si>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</si>
  <si>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</si>
  <si>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</si>
  <si>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</si>
  <si>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</si>
  <si>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</si>
  <si>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</si>
  <si>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</si>
  <si>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</si>
  <si>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</si>
  <si>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</si>
  <si>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</si>
  <si>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</si>
  <si>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</si>
  <si>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</si>
  <si>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</si>
  <si>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</si>
  <si>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</si>
  <si>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</si>
  <si>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</si>
  <si>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</si>
  <si>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</si>
  <si>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</si>
  <si>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</si>
  <si>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</si>
  <si>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</si>
  <si>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</si>
  <si>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</si>
  <si>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</si>
  <si>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</si>
  <si>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</si>
  <si>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</si>
  <si>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</si>
  <si>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</si>
  <si>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</si>
  <si>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</si>
  <si>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</si>
  <si>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</si>
  <si>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</si>
  <si>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</si>
  <si>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</si>
  <si>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</si>
  <si>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</si>
  <si>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</si>
  <si>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</si>
  <si>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</si>
  <si>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</si>
  <si>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</si>
  <si>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</si>
  <si>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</si>
  <si>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</si>
  <si>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</si>
  <si>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</si>
  <si>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</si>
  <si>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</si>
  <si>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</si>
  <si>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</si>
  <si>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</si>
  <si>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</si>
  <si>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</si>
  <si>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</si>
  <si>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</si>
  <si>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</si>
  <si>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</si>
  <si>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</si>
  <si>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</si>
  <si>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</si>
  <si>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</si>
  <si>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</si>
  <si>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</si>
  <si>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</si>
  <si>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</si>
  <si>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</si>
  <si>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</si>
  <si>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</si>
  <si>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</si>
  <si>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</si>
  <si>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</si>
  <si>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</si>
  <si>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</si>
  <si>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</si>
  <si>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</si>
  <si>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</si>
  <si>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</si>
  <si>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</si>
  <si>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</si>
  <si>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</si>
  <si>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</si>
  <si>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</si>
  <si>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</si>
  <si>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</si>
  <si>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</si>
  <si>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</si>
  <si>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</si>
  <si>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</si>
  <si>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</si>
  <si>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</si>
  <si>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</si>
  <si>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</si>
  <si>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</si>
  <si>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</si>
  <si>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</si>
  <si>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</si>
  <si>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</si>
  <si>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</si>
  <si>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</si>
  <si>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</si>
  <si>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</si>
  <si>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</si>
  <si>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</si>
  <si>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</si>
  <si>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</si>
  <si>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</si>
  <si>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</si>
  <si>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</si>
  <si>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</si>
  <si>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</si>
  <si>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</si>
  <si>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</si>
  <si>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</si>
  <si>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</si>
  <si>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</si>
  <si>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</si>
  <si>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</si>
  <si>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</si>
  <si>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</si>
  <si>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</si>
  <si>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</si>
  <si>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</si>
  <si>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</si>
  <si>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</si>
  <si>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</si>
  <si>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</si>
  <si>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</si>
  <si>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</si>
  <si>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</si>
  <si>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</si>
  <si>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</si>
  <si>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</si>
  <si>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</si>
  <si>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</si>
  <si>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</si>
  <si>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</si>
  <si>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</si>
  <si>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</si>
  <si>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</si>
  <si>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</si>
  <si>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</si>
  <si>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</si>
  <si>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</si>
  <si>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</si>
  <si>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</si>
  <si>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</si>
  <si>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</si>
  <si>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</si>
  <si>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</si>
  <si>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</si>
  <si>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</si>
  <si>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</si>
  <si>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</si>
  <si>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</si>
  <si>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</si>
  <si>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</si>
  <si>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</si>
  <si>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</si>
  <si>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</si>
  <si>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</si>
  <si>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</si>
  <si>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</si>
  <si>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</si>
  <si>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</si>
  <si>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</si>
  <si>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</si>
  <si>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</si>
  <si>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</si>
  <si>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</si>
  <si>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</si>
  <si>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</si>
  <si>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</si>
  <si>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</si>
  <si>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</si>
  <si>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</si>
  <si>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</si>
  <si>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</si>
  <si>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</si>
  <si>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</si>
  <si>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</si>
  <si>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</si>
  <si>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</si>
  <si>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</si>
  <si>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</si>
  <si>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</si>
  <si>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</si>
  <si>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</si>
  <si>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</si>
  <si>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</si>
  <si>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</si>
  <si>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</si>
  <si>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</si>
  <si>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</si>
  <si>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</si>
  <si>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</si>
  <si>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</si>
  <si>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</si>
  <si>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</si>
  <si>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</si>
  <si>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</si>
  <si>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</si>
  <si>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</si>
  <si>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</si>
  <si>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</si>
  <si>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</si>
  <si>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</si>
  <si>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</si>
  <si>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</si>
  <si>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</si>
  <si>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</si>
  <si>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</si>
  <si>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</si>
  <si>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</si>
  <si>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</si>
  <si>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</si>
  <si>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</si>
  <si>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</si>
  <si>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</si>
  <si>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</si>
  <si>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</si>
  <si>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</si>
  <si>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</si>
  <si>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</si>
  <si>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</si>
  <si>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</si>
  <si>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</si>
  <si>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</si>
  <si>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</si>
  <si>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</si>
  <si>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</si>
  <si>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</si>
  <si>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</si>
  <si>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</si>
  <si>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</si>
  <si>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</si>
  <si>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</si>
  <si>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</si>
  <si>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</si>
  <si>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</si>
  <si>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</si>
  <si>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</si>
  <si>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</si>
  <si>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</si>
  <si>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</si>
  <si>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</si>
  <si>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</si>
  <si>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</si>
  <si>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</si>
  <si>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</si>
  <si>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</si>
  <si>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</si>
  <si>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</si>
  <si>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</si>
  <si>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</si>
  <si>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</si>
  <si>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</si>
  <si>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</si>
  <si>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</si>
  <si>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</si>
  <si>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</si>
  <si>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</si>
  <si>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</si>
  <si>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</si>
  <si>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</si>
  <si>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</si>
  <si>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</si>
  <si>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</si>
  <si>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</si>
  <si>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</si>
  <si>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</si>
  <si>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</si>
  <si>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</si>
  <si>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</si>
  <si>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</si>
  <si>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</si>
  <si>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</si>
  <si>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</si>
  <si>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</si>
  <si>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</si>
  <si>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</si>
  <si>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</si>
  <si>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</si>
  <si>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</si>
  <si>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</si>
  <si>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</si>
  <si>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</si>
  <si>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</si>
  <si>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</si>
  <si>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</si>
  <si>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</si>
  <si>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</si>
  <si>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</si>
  <si>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</si>
  <si>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</si>
  <si>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</si>
  <si>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</si>
  <si>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</si>
  <si>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</si>
  <si>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</si>
  <si>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</si>
  <si>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</si>
  <si>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</si>
  <si>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</si>
  <si>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</si>
  <si>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</si>
  <si>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</si>
  <si>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</si>
  <si>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</si>
  <si>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</si>
  <si>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</si>
  <si>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</si>
  <si>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</si>
  <si>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</si>
  <si>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</si>
  <si>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</si>
  <si>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</si>
  <si>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</si>
  <si>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</si>
  <si>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</si>
  <si>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</si>
  <si>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</si>
  <si>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</si>
  <si>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</si>
  <si>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</si>
  <si>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</si>
  <si>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</si>
  <si>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</si>
  <si>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</si>
  <si>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</si>
  <si>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</si>
  <si>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</si>
  <si>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</si>
  <si>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</si>
  <si>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</si>
  <si>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</si>
  <si>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</si>
  <si>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</si>
  <si>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</si>
  <si>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</si>
  <si>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</si>
  <si>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</si>
  <si>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</si>
  <si>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</si>
  <si>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</si>
  <si>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</si>
  <si>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</si>
  <si>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</si>
  <si>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</si>
  <si>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</si>
  <si>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</si>
  <si>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</si>
  <si>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</si>
  <si>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</si>
  <si>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</si>
  <si>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</si>
  <si>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</si>
  <si>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</si>
  <si>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</si>
  <si>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</si>
  <si>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</si>
  <si>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</si>
  <si>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</si>
  <si>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</si>
  <si>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</si>
  <si>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</si>
  <si>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</si>
  <si>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</si>
  <si>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</si>
  <si>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</si>
  <si>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</si>
  <si>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</si>
  <si>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</si>
  <si>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</si>
  <si>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</si>
  <si>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</si>
  <si>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</si>
  <si>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</si>
  <si>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</si>
  <si>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</si>
  <si>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</si>
  <si>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</si>
  <si>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</si>
  <si>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</si>
  <si>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</si>
  <si>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</si>
  <si>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</si>
  <si>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</si>
  <si>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</si>
  <si>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</si>
  <si>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</si>
  <si>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</si>
  <si>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</si>
  <si>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</si>
  <si>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</si>
  <si>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</si>
  <si>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</si>
  <si>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</si>
  <si>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</si>
  <si>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</si>
  <si>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</si>
  <si>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</si>
  <si>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</si>
  <si>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</si>
  <si>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</si>
  <si>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</si>
  <si>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</si>
  <si>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</si>
  <si>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</si>
  <si>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</si>
  <si>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</si>
  <si>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</si>
  <si>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</si>
  <si>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</si>
  <si>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</si>
  <si>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</si>
  <si>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</si>
  <si>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</si>
  <si>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</si>
  <si>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</si>
  <si>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</si>
  <si>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</si>
  <si>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</si>
  <si>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</si>
  <si>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</si>
  <si>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</si>
  <si>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</si>
  <si>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</si>
  <si>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</si>
  <si>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</si>
  <si>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</si>
  <si>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</si>
  <si>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</si>
  <si>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</si>
  <si>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</si>
  <si>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</si>
  <si>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</si>
  <si>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</si>
  <si>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</si>
  <si>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</si>
  <si>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</si>
  <si>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</si>
  <si>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</si>
  <si>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</si>
  <si>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</si>
  <si>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</si>
  <si>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</si>
  <si>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</si>
  <si>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</si>
  <si>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</si>
  <si>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</si>
  <si>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</si>
  <si>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</si>
  <si>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</si>
  <si>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</si>
  <si>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</si>
  <si>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</si>
  <si>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</si>
  <si>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</si>
  <si>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</si>
  <si>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</si>
  <si>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</si>
  <si>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</si>
  <si>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</si>
  <si>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</si>
  <si>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</si>
  <si>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</si>
  <si>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</si>
  <si>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</si>
  <si>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</si>
  <si>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</si>
  <si>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</si>
  <si>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</si>
  <si>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</si>
  <si>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</si>
  <si>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</si>
  <si>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</si>
  <si>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</si>
  <si>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</si>
  <si>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</si>
  <si>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</si>
  <si>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</si>
  <si>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</si>
  <si>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</si>
  <si>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</si>
  <si>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</si>
  <si>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</si>
  <si>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</si>
  <si>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</si>
  <si>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</si>
  <si>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</si>
  <si>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</si>
  <si>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</si>
  <si>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</si>
  <si>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</si>
  <si>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</si>
  <si>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</si>
  <si>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</si>
  <si>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</si>
  <si>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</si>
  <si>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</si>
  <si>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</si>
  <si>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</si>
  <si>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</si>
  <si>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</si>
  <si>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</si>
  <si>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</si>
  <si>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</si>
  <si>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</si>
  <si>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</si>
  <si>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</si>
  <si>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</si>
  <si>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</si>
  <si>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</si>
  <si>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</si>
  <si>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</si>
  <si>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</si>
  <si>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</si>
  <si>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</si>
  <si>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</si>
  <si>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</si>
  <si>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</si>
  <si>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</si>
  <si>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</si>
  <si>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</si>
  <si>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</si>
  <si>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</si>
  <si>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</si>
  <si>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</si>
  <si>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</si>
  <si>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</si>
  <si>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</si>
  <si>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</si>
  <si>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</si>
  <si>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</si>
  <si>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</si>
  <si>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</si>
  <si>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</si>
  <si>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</si>
  <si>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</si>
  <si>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</si>
  <si>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</si>
  <si>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</si>
  <si>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</si>
  <si>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</si>
  <si>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</si>
  <si>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</si>
  <si>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</si>
  <si>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</si>
  <si>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</si>
  <si>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</si>
  <si>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</si>
  <si>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</si>
  <si>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</si>
  <si>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</si>
  <si>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</si>
  <si>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</si>
  <si>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</si>
  <si>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</si>
  <si>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</si>
  <si>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</si>
  <si>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</si>
  <si>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</si>
  <si>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</si>
  <si>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</si>
  <si>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</si>
  <si>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</si>
  <si>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</si>
  <si>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</si>
  <si>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</si>
  <si>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</si>
  <si>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</si>
  <si>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</si>
  <si>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</si>
  <si>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</si>
  <si>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</si>
  <si>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</si>
  <si>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</si>
  <si>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</si>
  <si>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</si>
  <si>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</si>
  <si>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</si>
  <si>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</si>
  <si>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</si>
  <si>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</si>
  <si>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</si>
  <si>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</si>
  <si>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</si>
  <si>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</si>
  <si>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</si>
  <si>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</si>
  <si>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</si>
  <si>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</si>
  <si>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</si>
  <si>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</si>
  <si>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</si>
  <si>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</si>
  <si>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</si>
  <si>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</si>
  <si>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</si>
  <si>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</si>
  <si>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</si>
  <si>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</si>
  <si>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</si>
  <si>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</si>
  <si>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</si>
  <si>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</si>
  <si>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</si>
  <si>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</si>
  <si>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</si>
  <si>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</si>
  <si>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</si>
  <si>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</si>
  <si>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</si>
  <si>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</si>
  <si>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</si>
  <si>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</si>
  <si>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</si>
  <si>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</si>
  <si>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</si>
  <si>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</si>
  <si>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</si>
  <si>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</si>
  <si>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</si>
  <si>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</si>
  <si>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</si>
  <si>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</si>
  <si>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</si>
  <si>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</si>
  <si>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</si>
  <si>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</si>
  <si>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</si>
  <si>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</si>
  <si>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</si>
  <si>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</si>
  <si>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</si>
  <si>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</si>
  <si>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</si>
  <si>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</si>
  <si>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</si>
  <si>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</si>
  <si>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</si>
  <si>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</si>
  <si>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</si>
  <si>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</si>
  <si>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</si>
  <si>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</si>
  <si>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</si>
  <si>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</si>
  <si>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</si>
  <si>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</si>
  <si>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</si>
  <si>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</si>
  <si>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</si>
  <si>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</si>
  <si>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</si>
  <si>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</si>
  <si>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</si>
  <si>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</si>
  <si>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</si>
  <si>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</si>
  <si>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</si>
  <si>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</si>
  <si>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</si>
  <si>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</si>
  <si>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</si>
  <si>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</si>
  <si>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</si>
  <si>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</si>
  <si>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</si>
  <si>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</si>
  <si>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</si>
  <si>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</si>
  <si>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</si>
  <si>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</si>
  <si>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</si>
  <si>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</si>
  <si>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</si>
  <si>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</si>
  <si>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</si>
  <si>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</si>
  <si>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</si>
  <si>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</si>
  <si>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</si>
  <si>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</si>
  <si>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</si>
  <si>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</si>
  <si>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</si>
  <si>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</si>
  <si>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</si>
  <si>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</si>
  <si>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</si>
  <si>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>Е. Марковска - Љ. Смилевска</t>
  </si>
  <si>
    <t>М. Стајковска - С. Ризовска</t>
  </si>
  <si>
    <t>Б. Јовевска - Б. Печинска</t>
  </si>
  <si>
    <t>И. Трајковски - И. Ралповска</t>
  </si>
  <si>
    <t>Ј. Стојчевска - К. Матовска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</si>
</sst>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15" borderId="1" xfId="0" applyFont="1" applyFill="1" applyBorder="1"/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v/Desktop/&#1044;&#1088;&#1078;&#1072;&#1074;&#1085;&#1086;%20&#1059;15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I3" sqref="I3:I7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2" t="s">
        <v>123</v>
      </c>
      <c r="C1" s="353"/>
      <c r="D1" s="353"/>
      <c r="E1" s="353"/>
      <c r="F1" s="354" t="s">
        <v>121</v>
      </c>
      <c r="G1" s="355"/>
      <c r="H1" s="355"/>
      <c r="I1" s="355"/>
      <c r="J1" s="355"/>
      <c r="K1" s="355"/>
      <c r="L1" s="355"/>
      <c r="M1" s="355"/>
      <c r="N1" s="355"/>
      <c r="O1" s="356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7" t="s">
        <v>62</v>
      </c>
      <c r="C3" s="267">
        <v>1</v>
      </c>
      <c r="D3" s="293" t="str">
        <f t="shared" ref="D3:D34" si="0">IF(ISERROR(VLOOKUP(C3,$G$3:$I$66,3,FALSE)),"",(VLOOKUP(C3,$G$3:$I$66,3,FALSE)))</f>
        <v/>
      </c>
      <c r="E3" s="294" t="str">
        <f t="shared" ref="E3:E34" si="1">IF(D3="","",INDEX($J$3:$J$42,MATCH(C3,$G$3:$G$42,0)))</f>
        <v/>
      </c>
      <c r="F3" s="299">
        <v>3</v>
      </c>
      <c r="G3" s="350"/>
      <c r="H3" s="36"/>
      <c r="I3" s="349" t="s">
        <v>925</v>
      </c>
      <c r="J3" s="349" t="s">
        <v>267</v>
      </c>
      <c r="K3" s="351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18</v>
      </c>
      <c r="O3" s="350">
        <v>1697</v>
      </c>
      <c r="Q3" s="318"/>
    </row>
    <row r="4" spans="2:17">
      <c r="B4" s="358"/>
      <c r="C4" s="265">
        <v>2</v>
      </c>
      <c r="D4" s="287" t="str">
        <f t="shared" si="0"/>
        <v/>
      </c>
      <c r="E4" s="288" t="str">
        <f t="shared" si="1"/>
        <v/>
      </c>
      <c r="F4" s="284">
        <v>26</v>
      </c>
      <c r="G4" s="243"/>
      <c r="H4" s="36"/>
      <c r="I4" s="349" t="s">
        <v>926</v>
      </c>
      <c r="J4" s="349" t="s">
        <v>267</v>
      </c>
      <c r="K4" s="311" t="str">
        <f>IF(ISERROR(VLOOKUP(H4,Baza!A:D,4,FALSE)),"",(VLOOKUP(H4,Baza!A:D,4,FALSE)))</f>
        <v/>
      </c>
      <c r="M4" s="239" t="e">
        <f t="shared" si="2"/>
        <v>#N/A</v>
      </c>
      <c r="N4" s="239">
        <v>26</v>
      </c>
      <c r="O4" s="339">
        <v>735</v>
      </c>
      <c r="Q4" s="318"/>
    </row>
    <row r="5" spans="2:17">
      <c r="B5" s="358"/>
      <c r="C5" s="265">
        <v>3</v>
      </c>
      <c r="D5" s="287" t="str">
        <f t="shared" si="0"/>
        <v/>
      </c>
      <c r="E5" s="288" t="str">
        <f t="shared" si="1"/>
        <v/>
      </c>
      <c r="F5" s="284">
        <v>28</v>
      </c>
      <c r="G5" s="243"/>
      <c r="H5" s="36"/>
      <c r="I5" s="349" t="s">
        <v>924</v>
      </c>
      <c r="J5" s="349" t="s">
        <v>693</v>
      </c>
      <c r="K5" s="311" t="str">
        <f>IF(ISERROR(VLOOKUP(H5,Baza!A:D,4,FALSE)),"",(VLOOKUP(H5,Baza!A:D,4,FALSE)))</f>
        <v/>
      </c>
      <c r="M5" s="239" t="e">
        <f t="shared" si="2"/>
        <v>#N/A</v>
      </c>
      <c r="N5" s="239">
        <v>28</v>
      </c>
      <c r="O5" s="339">
        <v>255</v>
      </c>
      <c r="Q5" s="318"/>
    </row>
    <row r="6" spans="2:17" ht="16.2" thickBot="1">
      <c r="B6" s="359"/>
      <c r="C6" s="268">
        <v>4</v>
      </c>
      <c r="D6" s="291" t="str">
        <f t="shared" si="0"/>
        <v/>
      </c>
      <c r="E6" s="292" t="str">
        <f t="shared" si="1"/>
        <v/>
      </c>
      <c r="F6" s="284">
        <v>9</v>
      </c>
      <c r="G6" s="330"/>
      <c r="H6" s="36"/>
      <c r="I6" s="349" t="s">
        <v>927</v>
      </c>
      <c r="J6" s="252" t="str">
        <f>IF(ISERROR(VLOOKUP(H6,Baza!A:C,3,FALSE)),"",(VLOOKUP(H6,Baza!A:C,3,FALSE)))</f>
        <v/>
      </c>
      <c r="K6" s="327" t="str">
        <f>IF(ISERROR(VLOOKUP(H6,[1]Baza!A:D,4,FALSE)),"",(VLOOKUP(H6,[1]Baza!A:D,4,FALSE)))</f>
        <v/>
      </c>
      <c r="L6" s="331"/>
      <c r="M6" s="332" t="e">
        <f t="shared" si="2"/>
        <v>#N/A</v>
      </c>
      <c r="N6" s="332">
        <v>16</v>
      </c>
      <c r="O6" s="330">
        <v>115</v>
      </c>
      <c r="Q6" s="318"/>
    </row>
    <row r="7" spans="2:17">
      <c r="B7" s="360" t="s">
        <v>63</v>
      </c>
      <c r="C7" s="264">
        <v>5</v>
      </c>
      <c r="D7" s="285" t="str">
        <f t="shared" si="0"/>
        <v/>
      </c>
      <c r="E7" s="286" t="str">
        <f t="shared" si="1"/>
        <v/>
      </c>
      <c r="F7" s="284">
        <v>10</v>
      </c>
      <c r="G7" s="330"/>
      <c r="H7" s="36"/>
      <c r="I7" s="349" t="s">
        <v>928</v>
      </c>
      <c r="J7" s="252" t="str">
        <f>IF(ISERROR(VLOOKUP(H7,Baza!A:C,3,FALSE)),"",(VLOOKUP(H7,Baza!A:C,3,FALSE)))</f>
        <v/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12</v>
      </c>
      <c r="O7" s="330">
        <v>0</v>
      </c>
      <c r="Q7" s="318"/>
    </row>
    <row r="8" spans="2:17">
      <c r="B8" s="358"/>
      <c r="C8" s="265">
        <v>6</v>
      </c>
      <c r="D8" s="287" t="str">
        <f t="shared" si="0"/>
        <v/>
      </c>
      <c r="E8" s="288" t="str">
        <f t="shared" si="1"/>
        <v/>
      </c>
      <c r="F8" s="284">
        <v>31</v>
      </c>
      <c r="G8" s="243"/>
      <c r="H8" s="36"/>
      <c r="I8" s="252" t="str">
        <f>IF(ISERROR(VLOOKUP(H8,Baza!A:C,2,FALSE)&amp;" "&amp;"("&amp;H8&amp;")"),"",(VLOOKUP(H8,Baza!A:C,2,FALSE)&amp;" "&amp;"("&amp;H8&amp;")"))</f>
        <v/>
      </c>
      <c r="J8" s="252" t="str">
        <f>IF(ISERROR(VLOOKUP(H8,Baza!A:C,3,FALSE)),"",(VLOOKUP(H8,Baza!A:C,3,FALSE)))</f>
        <v/>
      </c>
      <c r="K8" s="311" t="str">
        <f>IF(ISERROR(VLOOKUP(H8,Baza!A:D,4,FALSE)),"",(VLOOKUP(H8,Baza!A:D,4,FALSE)))</f>
        <v/>
      </c>
      <c r="M8" s="239" t="e">
        <f t="shared" si="2"/>
        <v>#N/A</v>
      </c>
      <c r="N8" s="239">
        <v>31</v>
      </c>
      <c r="O8" s="339"/>
      <c r="Q8" s="318"/>
    </row>
    <row r="9" spans="2:17">
      <c r="B9" s="358"/>
      <c r="C9" s="265">
        <v>7</v>
      </c>
      <c r="D9" s="287" t="str">
        <f t="shared" si="0"/>
        <v/>
      </c>
      <c r="E9" s="288" t="str">
        <f t="shared" si="1"/>
        <v/>
      </c>
      <c r="F9" s="284">
        <v>2</v>
      </c>
      <c r="G9" s="330"/>
      <c r="H9" s="36"/>
      <c r="I9" s="252" t="str">
        <f>IF(ISERROR(VLOOKUP(H9,Baza!A:C,2,FALSE)&amp;" "&amp;"("&amp;H9&amp;")"),"",(VLOOKUP(H9,Baza!A:C,2,FALSE)&amp;" "&amp;"("&amp;H9&amp;")"))</f>
        <v/>
      </c>
      <c r="J9" s="252" t="str">
        <f>IF(ISERROR(VLOOKUP(H9,Baza!A:C,3,FALSE)),"",(VLOOKUP(H9,Baza!A:C,3,FALSE)))</f>
        <v/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8</v>
      </c>
      <c r="O9" s="330"/>
      <c r="Q9" s="318"/>
    </row>
    <row r="10" spans="2:17" ht="16.2" thickBot="1">
      <c r="B10" s="361"/>
      <c r="C10" s="266">
        <v>8</v>
      </c>
      <c r="D10" s="289" t="str">
        <f t="shared" si="0"/>
        <v/>
      </c>
      <c r="E10" s="290" t="str">
        <f t="shared" si="1"/>
        <v/>
      </c>
      <c r="F10" s="284">
        <v>14</v>
      </c>
      <c r="G10" s="330"/>
      <c r="H10" s="36"/>
      <c r="I10" s="252" t="str">
        <f>IF(ISERROR(VLOOKUP(H10,Baza!A:C,2,FALSE)&amp;" "&amp;"("&amp;H10&amp;")"),"",(VLOOKUP(H10,Baza!A:C,2,FALSE)&amp;" "&amp;"("&amp;H10&amp;")"))</f>
        <v/>
      </c>
      <c r="J10" s="252" t="str">
        <f>IF(ISERROR(VLOOKUP(H10,Baza!A:C,3,FALSE)),"",(VLOOKUP(H10,Baza!A:C,3,FALSE)))</f>
        <v/>
      </c>
      <c r="K10" s="327" t="str">
        <f>IF(ISERROR(VLOOKUP(H10,[1]Baza!A:D,4,FALSE)),"",(VLOOKUP(H10,[1]Baza!A:D,4,FALSE)))</f>
        <v/>
      </c>
      <c r="L10" s="331"/>
      <c r="M10" s="332" t="e">
        <f t="shared" si="2"/>
        <v>#N/A</v>
      </c>
      <c r="N10" s="332">
        <v>13</v>
      </c>
      <c r="O10" s="330"/>
      <c r="Q10" s="318"/>
    </row>
    <row r="11" spans="2:17">
      <c r="B11" s="357" t="s">
        <v>64</v>
      </c>
      <c r="C11" s="267">
        <v>9</v>
      </c>
      <c r="D11" s="293" t="str">
        <f t="shared" si="0"/>
        <v/>
      </c>
      <c r="E11" s="294" t="str">
        <f t="shared" si="1"/>
        <v/>
      </c>
      <c r="F11" s="284">
        <v>11</v>
      </c>
      <c r="G11" s="330"/>
      <c r="H11" s="36"/>
      <c r="I11" s="252" t="str">
        <f>IF(ISERROR(VLOOKUP(H11,Baza!A:C,2,FALSE)&amp;" "&amp;"("&amp;H11&amp;")"),"",(VLOOKUP(H11,Baza!A:C,2,FALSE)&amp;" "&amp;"("&amp;H11&amp;")"))</f>
        <v/>
      </c>
      <c r="J11" s="252" t="str">
        <f>IF(ISERROR(VLOOKUP(H11,Baza!A:C,3,FALSE)),"",(VLOOKUP(H11,Baza!A:C,3,FALSE)))</f>
        <v/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17</v>
      </c>
      <c r="O11" s="330"/>
      <c r="Q11" s="318"/>
    </row>
    <row r="12" spans="2:17">
      <c r="B12" s="358"/>
      <c r="C12" s="265">
        <v>10</v>
      </c>
      <c r="D12" s="287" t="str">
        <f t="shared" si="0"/>
        <v/>
      </c>
      <c r="E12" s="288" t="str">
        <f t="shared" si="1"/>
        <v/>
      </c>
      <c r="F12" s="284">
        <v>8</v>
      </c>
      <c r="G12" s="33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4</v>
      </c>
      <c r="O12" s="330"/>
      <c r="Q12" s="318"/>
    </row>
    <row r="13" spans="2:17">
      <c r="B13" s="358"/>
      <c r="C13" s="265">
        <v>11</v>
      </c>
      <c r="D13" s="287" t="str">
        <f t="shared" si="0"/>
        <v/>
      </c>
      <c r="E13" s="288" t="str">
        <f t="shared" si="1"/>
        <v/>
      </c>
      <c r="F13" s="284">
        <v>5</v>
      </c>
      <c r="G13" s="330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6</v>
      </c>
      <c r="O13" s="330"/>
      <c r="Q13" s="318"/>
    </row>
    <row r="14" spans="2:17" ht="16.2" thickBot="1">
      <c r="B14" s="359"/>
      <c r="C14" s="268">
        <v>12</v>
      </c>
      <c r="D14" s="291" t="str">
        <f t="shared" si="0"/>
        <v/>
      </c>
      <c r="E14" s="292" t="str">
        <f t="shared" si="1"/>
        <v/>
      </c>
      <c r="F14" s="284">
        <v>17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3</v>
      </c>
      <c r="O14" s="330"/>
      <c r="Q14" s="318"/>
    </row>
    <row r="15" spans="2:17">
      <c r="B15" s="360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16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10</v>
      </c>
      <c r="O15" s="330"/>
      <c r="Q15" s="318"/>
    </row>
    <row r="16" spans="2:17">
      <c r="B16" s="358"/>
      <c r="C16" s="265">
        <v>14</v>
      </c>
      <c r="D16" s="287" t="str">
        <f t="shared" si="0"/>
        <v/>
      </c>
      <c r="E16" s="288" t="str">
        <f t="shared" si="1"/>
        <v/>
      </c>
      <c r="F16" s="284">
        <v>18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2"/>
        <v>#N/A</v>
      </c>
      <c r="N16" s="239">
        <v>18</v>
      </c>
      <c r="O16" s="339"/>
      <c r="Q16" s="318"/>
    </row>
    <row r="17" spans="2:15">
      <c r="B17" s="358"/>
      <c r="C17" s="265">
        <v>15</v>
      </c>
      <c r="D17" s="287" t="str">
        <f t="shared" si="0"/>
        <v/>
      </c>
      <c r="E17" s="288" t="str">
        <f t="shared" si="1"/>
        <v/>
      </c>
      <c r="F17" s="284">
        <v>23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23</v>
      </c>
      <c r="O17" s="339"/>
    </row>
    <row r="18" spans="2:15" ht="16.2" thickBot="1">
      <c r="B18" s="361"/>
      <c r="C18" s="266">
        <v>16</v>
      </c>
      <c r="D18" s="289" t="str">
        <f t="shared" si="0"/>
        <v/>
      </c>
      <c r="E18" s="290" t="str">
        <f t="shared" si="1"/>
        <v/>
      </c>
      <c r="F18" s="284">
        <v>29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29</v>
      </c>
      <c r="O18" s="339"/>
    </row>
    <row r="19" spans="2:15">
      <c r="B19" s="357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24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24</v>
      </c>
      <c r="O19" s="339"/>
    </row>
    <row r="20" spans="2:15">
      <c r="B20" s="358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8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9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60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8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8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1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7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8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8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9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60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8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8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1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7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8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8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9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60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8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8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1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7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8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8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9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60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8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8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1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7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8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8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9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60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8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8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1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7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8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8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9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60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8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8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1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60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8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8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1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60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8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8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1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60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8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8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1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60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8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8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1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60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8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8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1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60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8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8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1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60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8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8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1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60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8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8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1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N13" sqref="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404" t="str">
        <f>IF(ISERROR(INDEX($C$3:$C$6,MATCH(W2,$T$3:$T$6,0))),"",(INDEX($C$3:$C$6,MATCH(W2,$T$3:$T$6,0))))</f>
        <v/>
      </c>
      <c r="Y2" s="405"/>
      <c r="Z2" s="406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/>
      </c>
      <c r="Y3" s="405"/>
      <c r="Z3" s="40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7" t="str">
        <f t="shared" si="0"/>
        <v/>
      </c>
      <c r="Y4" s="408"/>
      <c r="Z4" s="40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7" t="str">
        <f t="shared" si="0"/>
        <v/>
      </c>
      <c r="Y5" s="408"/>
      <c r="Z5" s="40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IF(GROUPS!F4="","",GROUPS!F4)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IF(GROUPS!F5="","",GROUPS!F5)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IF(GROUPS!F6="","",GROUPS!F6)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IF(GROUPS!F7="","",GROUPS!F7)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IF(GROUPS!H4="","",GROUPS!H4)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IF(GROUPS!H5="","",GROUPS!H5)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IF(GROUPS!H6="","",GROUPS!H6)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IF(GROUPS!H7="","",GROUPS!H7)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IF(GROUPS!F9="","",GROUPS!F9)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IF(GROUPS!F10="","",GROUPS!F10)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IF(GROUPS!F11="","",GROUPS!F11)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IF(GROUPS!F12="","",GROUPS!F12)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2" t="s">
        <v>0</v>
      </c>
      <c r="C1" s="362"/>
      <c r="D1" s="36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IF(GROUPS!H9="","",GROUPS!H9)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IF(GROUPS!H10="","",GROUPS!H10)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IF(GROUPS!H11="","",GROUPS!H11)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IF(GROUPS!H12="","",GROUPS!H12)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Q6" zoomScale="90" zoomScaleNormal="90" workbookViewId="0">
      <selection activeCell="Q27" sqref="Q27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0" width="3.33203125" style="2" bestFit="1" customWidth="1"/>
    <col min="11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1" width="3.33203125" style="2" bestFit="1" customWidth="1"/>
    <col min="32" max="36" width="3" style="2" customWidth="1"/>
    <col min="39" max="41" width="31.44140625" customWidth="1"/>
  </cols>
  <sheetData>
    <row r="1" spans="2:42">
      <c r="C1" s="425" t="s">
        <v>61</v>
      </c>
      <c r="D1" s="42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349" t="s">
        <v>925</v>
      </c>
    </row>
    <row r="4" spans="2:42" ht="16.2" thickBot="1">
      <c r="B4" s="214" t="s">
        <v>55</v>
      </c>
      <c r="C4" s="215">
        <v>2</v>
      </c>
      <c r="D4" s="349" t="s">
        <v>926</v>
      </c>
    </row>
    <row r="5" spans="2:42" ht="15.6">
      <c r="B5" s="218" t="s">
        <v>27</v>
      </c>
      <c r="C5" s="210">
        <v>3</v>
      </c>
      <c r="D5" s="349" t="s">
        <v>924</v>
      </c>
    </row>
    <row r="6" spans="2:42" ht="16.2" thickBot="1">
      <c r="B6" s="219" t="s">
        <v>54</v>
      </c>
      <c r="C6" s="216">
        <v>4</v>
      </c>
      <c r="D6" s="349" t="s">
        <v>927</v>
      </c>
    </row>
    <row r="7" spans="2:42" ht="15.6">
      <c r="B7" s="212" t="s">
        <v>29</v>
      </c>
      <c r="C7" s="213">
        <v>5</v>
      </c>
      <c r="D7" s="349" t="s">
        <v>928</v>
      </c>
      <c r="F7" s="254">
        <v>1</v>
      </c>
      <c r="G7" s="96" t="str">
        <f>IF(F7="","",VLOOKUP(F7,$C$3:$D$8,2,FALSE))</f>
        <v>М. Стајковска - С. Ризовска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М. Стајковска - С. Ризовска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И. Трајковски - И. Ралповска</v>
      </c>
      <c r="R14" s="75">
        <v>8</v>
      </c>
      <c r="S14" s="75">
        <v>7</v>
      </c>
      <c r="T14" s="75">
        <v>4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27" t="str">
        <f>IF(AJ25="","",IF(AJ25&gt;AJ26,AB25,AB26))</f>
        <v>М. Стајковска - С. Ризовска</v>
      </c>
    </row>
    <row r="16" spans="2:42" ht="15.6">
      <c r="C16" s="35"/>
      <c r="D16" s="2"/>
      <c r="P16" s="76"/>
      <c r="Y16" s="80"/>
      <c r="AM16" s="427" t="str">
        <f>IF(AJ25="","",IF(AJ25&lt;AJ26,AB25,AB26))</f>
        <v>Б. Јовевска - Б. Печинска</v>
      </c>
      <c r="AN16" s="427"/>
      <c r="AO16" s="428" t="str">
        <f>IF(AJ25=AJ26,"",IF(AJ34=AJ35,AB34,IF(AJ34&gt;AJ35,AB34,AB35)))</f>
        <v>И. Трајковски - И. Ралповска</v>
      </c>
    </row>
    <row r="17" spans="3:42" ht="15.6">
      <c r="C17" s="35"/>
      <c r="D17" s="2"/>
      <c r="P17" s="76"/>
      <c r="Y17" s="80"/>
      <c r="AJ17" s="8"/>
      <c r="AM17" s="427"/>
      <c r="AN17" s="427"/>
      <c r="AO17" s="428"/>
    </row>
    <row r="18" spans="3:42" ht="15.6">
      <c r="C18" s="35"/>
      <c r="D18" s="2"/>
      <c r="P18" s="76"/>
      <c r="Y18" s="80"/>
      <c r="AJ18" s="8"/>
      <c r="AM18" s="427"/>
      <c r="AO18" s="428"/>
    </row>
    <row r="19" spans="3:42" ht="16.2" thickBot="1">
      <c r="C19" s="35"/>
      <c r="D19" s="2"/>
      <c r="F19" s="254">
        <v>5</v>
      </c>
      <c r="G19" s="96" t="str">
        <f>IF(F19="","",VLOOKUP(F19,$C$3:$D$8,2,FALSE))</f>
        <v>Ј. Стојчевска - К. Матовска</v>
      </c>
      <c r="H19" s="75">
        <v>0</v>
      </c>
      <c r="I19" s="75">
        <v>0</v>
      </c>
      <c r="J19" s="75">
        <v>0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29" t="str">
        <f>IF(AJ25=AJ26,"",IF(OR(AJ34&gt;AJ35,AJ34&lt;AJ35),"",AB35))</f>
        <v>Е. Марковска - Љ. Смилевска</v>
      </c>
    </row>
    <row r="20" spans="3:42" ht="16.2" thickBot="1">
      <c r="C20" s="35"/>
      <c r="D20" s="2"/>
      <c r="F20" s="254">
        <v>4</v>
      </c>
      <c r="G20" s="96" t="str">
        <f>IF(F20="","",VLOOKUP(F20,$C$3:$D$8,2,FALSE))</f>
        <v>И. Трајковски - И. Ралповска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0" t="s">
        <v>58</v>
      </c>
      <c r="AO20" s="429"/>
    </row>
    <row r="21" spans="3:42" ht="16.2" thickBot="1">
      <c r="C21" s="35"/>
      <c r="D21" s="2"/>
      <c r="Y21" s="80"/>
      <c r="AM21" s="433" t="s">
        <v>59</v>
      </c>
      <c r="AN21" s="431"/>
      <c r="AO21" s="429"/>
    </row>
    <row r="22" spans="3:42" ht="15.6">
      <c r="C22" s="35"/>
      <c r="D22" s="2"/>
      <c r="Y22" s="80"/>
      <c r="AM22" s="434"/>
      <c r="AN22" s="431"/>
      <c r="AO22" s="436" t="s">
        <v>60</v>
      </c>
    </row>
    <row r="23" spans="3:42" ht="16.2" thickBot="1">
      <c r="C23" s="35"/>
      <c r="D23" s="2"/>
      <c r="Y23" s="80"/>
      <c r="AM23" s="435"/>
      <c r="AN23" s="432"/>
      <c r="AO23" s="437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М. Стајковска - С. Ризовска</v>
      </c>
      <c r="AC25" s="75">
        <v>11</v>
      </c>
      <c r="AD25" s="75">
        <v>11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Б. Јовевска - Б. Печинска</v>
      </c>
      <c r="AC26" s="75">
        <v>8</v>
      </c>
      <c r="AD26" s="75">
        <v>7</v>
      </c>
      <c r="AE26" s="75">
        <v>9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3:42" ht="15.6">
      <c r="C27" s="35"/>
      <c r="D27" s="2"/>
      <c r="Y27" s="80"/>
      <c r="AA27" s="38"/>
      <c r="AL27" s="439" t="s">
        <v>81</v>
      </c>
      <c r="AM27" s="440"/>
      <c r="AN27" s="440"/>
      <c r="AO27" s="440"/>
      <c r="AP27" s="441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2" t="str">
        <f>IF(AJ25="","",IF(AJ25&gt;AJ26,AB25,AB26))</f>
        <v>М. Стајковска - С. Ризовска</v>
      </c>
      <c r="AO28" s="442"/>
      <c r="AP28" s="442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3" t="str">
        <f>IF(AJ25="","",IF(AJ25&lt;AJ26,AB25,AB26))</f>
        <v>Б. Јовевска - Б. Печинска</v>
      </c>
      <c r="AO29" s="443"/>
      <c r="AP29" s="443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4" t="str">
        <f>IF(AJ25=AJ26,"",IF(AJ34=AJ35,AB34,IF(AJ34&gt;AJ35,AB34,AB35)))</f>
        <v>И. Трајковски - И. Ралповска</v>
      </c>
      <c r="AO30" s="444"/>
      <c r="AP30" s="444"/>
    </row>
    <row r="31" spans="3:42" ht="15.6">
      <c r="C31" s="35"/>
      <c r="D31" s="2"/>
      <c r="F31" s="254">
        <v>3</v>
      </c>
      <c r="G31" s="96" t="str">
        <f>IF(F31="","",VLOOKUP(F31,$C$3:$D$8,2,FALSE))</f>
        <v>Е. Марковска - Љ. Смилевска</v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4" t="str">
        <f>IF(AJ25=AJ26,"",IF(AJ34=AJ35,AB35,IF(AJ34&lt;AJ35,AB34,AB35)))</f>
        <v>Е. Марковска - Љ. Смилевска</v>
      </c>
      <c r="AO31" s="444"/>
      <c r="AP31" s="444"/>
    </row>
    <row r="32" spans="3:42" ht="15.6">
      <c r="C32" s="35"/>
      <c r="D32" s="2"/>
      <c r="F32" s="254"/>
      <c r="G32" s="96" t="str">
        <f>IF(F32="","",VLOOKUP(F32,$C$3:$D$8,2,FALSE))</f>
        <v/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5" t="str">
        <f>IF(O7="","",IF(O7&lt;O8,G7,G8))</f>
        <v/>
      </c>
      <c r="AO32" s="445"/>
      <c r="AP32" s="445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5" t="str">
        <f>IF(O19="","",IF(O19&lt;O20,G19,G20))</f>
        <v>Ј. Стојчевска - К. Матовска</v>
      </c>
      <c r="AO33" s="445"/>
      <c r="AP33" s="445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И. Трајковски - И. Ралповска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5" t="str">
        <f>IF(O31="","",IF(O31&lt;O32,G31,G32))</f>
        <v/>
      </c>
      <c r="AO34" s="445"/>
      <c r="AP34" s="445"/>
    </row>
    <row r="35" spans="3:42">
      <c r="P35" s="76"/>
      <c r="Y35" s="80"/>
      <c r="AB35" s="98" t="str">
        <f>IF(Y37="","",IF(Y37&lt;Y38,Q37,Q38))</f>
        <v>Е. Марковска - Љ. Смилевска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6" t="str">
        <f>IF(O43="","",IF(O43&lt;O44,G43,G44))</f>
        <v/>
      </c>
      <c r="AO35" s="446"/>
      <c r="AP35" s="446"/>
    </row>
    <row r="36" spans="3:42">
      <c r="P36" s="76"/>
      <c r="Y36" s="81"/>
      <c r="AL36" s="164"/>
      <c r="AM36" s="165"/>
      <c r="AN36" s="447"/>
      <c r="AO36" s="447"/>
      <c r="AP36" s="447"/>
    </row>
    <row r="37" spans="3:42">
      <c r="P37" s="76"/>
      <c r="Q37" s="95" t="str">
        <f>IF(O31="","",IF(O31&gt;O32,G31,G32))</f>
        <v>Е. Марковска - Љ. Смилевска</v>
      </c>
      <c r="R37" s="75">
        <v>5</v>
      </c>
      <c r="S37" s="75">
        <v>6</v>
      </c>
      <c r="T37" s="75">
        <v>3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38"/>
      <c r="AO37" s="438"/>
      <c r="AP37" s="438"/>
    </row>
    <row r="38" spans="3:42">
      <c r="P38" s="82"/>
      <c r="Q38" s="95" t="str">
        <f>G44</f>
        <v>Б. Јовевска - Б. Печинска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8"/>
      <c r="AO38" s="438"/>
      <c r="AP38" s="438"/>
    </row>
    <row r="39" spans="3:42">
      <c r="P39" s="76"/>
      <c r="AL39" s="163"/>
      <c r="AM39" s="4"/>
      <c r="AN39" s="438"/>
      <c r="AO39" s="438"/>
      <c r="AP39" s="438"/>
    </row>
    <row r="40" spans="3:42">
      <c r="P40" s="76"/>
      <c r="AL40" s="163"/>
      <c r="AM40" s="4"/>
      <c r="AN40" s="438"/>
      <c r="AO40" s="438"/>
      <c r="AP40" s="438"/>
    </row>
    <row r="41" spans="3:42">
      <c r="O41" s="8"/>
      <c r="P41" s="76"/>
      <c r="AL41" s="163"/>
      <c r="AM41" s="4"/>
      <c r="AN41" s="438"/>
      <c r="AO41" s="438"/>
      <c r="AP41" s="438"/>
    </row>
    <row r="42" spans="3:42">
      <c r="O42" s="8"/>
      <c r="P42" s="76"/>
      <c r="AL42" s="163"/>
      <c r="AM42" s="4"/>
      <c r="AN42" s="438"/>
      <c r="AO42" s="438"/>
      <c r="AP42" s="438"/>
    </row>
    <row r="43" spans="3:42">
      <c r="O43" s="255"/>
      <c r="AL43" s="163"/>
      <c r="AM43" s="4"/>
      <c r="AN43" s="438"/>
      <c r="AO43" s="438"/>
      <c r="AP43" s="438"/>
    </row>
    <row r="44" spans="3:42">
      <c r="F44" s="254">
        <v>2</v>
      </c>
      <c r="G44" s="96" t="str">
        <f>IF(F44="","",VLOOKUP(F44,$C$3:$D$8,2,FALSE))</f>
        <v>Б. Јовевска - Б. Печинска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8"/>
      <c r="AO50" s="438"/>
      <c r="AP50" s="438"/>
    </row>
    <row r="51" spans="36:42">
      <c r="AM51" s="4"/>
      <c r="AN51" s="438"/>
      <c r="AO51" s="438"/>
      <c r="AP51" s="438"/>
    </row>
    <row r="52" spans="36:42">
      <c r="AM52" s="4"/>
      <c r="AN52" s="438"/>
      <c r="AO52" s="438"/>
      <c r="AP52" s="43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8" t="s">
        <v>61</v>
      </c>
      <c r="D1" s="426"/>
      <c r="F1" s="348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2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27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27" t="str">
        <f>IF(AK25="","",IF(AK25&lt;AK26,AC25,AC26))</f>
        <v/>
      </c>
      <c r="AO16" s="427"/>
      <c r="AP16" s="428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27"/>
      <c r="AO17" s="427"/>
      <c r="AP17" s="428"/>
    </row>
    <row r="18" spans="2:43" ht="15.6">
      <c r="B18" s="35"/>
      <c r="C18" s="35"/>
      <c r="D18" s="2"/>
      <c r="Q18" s="76"/>
      <c r="Z18" s="80"/>
      <c r="AK18" s="8"/>
      <c r="AN18" s="427"/>
      <c r="AP18" s="428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9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0" t="s">
        <v>58</v>
      </c>
      <c r="AP20" s="429"/>
    </row>
    <row r="21" spans="2:43" ht="16.2" customHeight="1" thickBot="1">
      <c r="C21" s="449" t="s">
        <v>594</v>
      </c>
      <c r="D21" s="449"/>
      <c r="Z21" s="80"/>
      <c r="AN21" s="433" t="s">
        <v>59</v>
      </c>
      <c r="AO21" s="431"/>
      <c r="AP21" s="429"/>
    </row>
    <row r="22" spans="2:43" ht="15.6" customHeight="1">
      <c r="C22" s="449"/>
      <c r="D22" s="449"/>
      <c r="Z22" s="80"/>
      <c r="AN22" s="434"/>
      <c r="AO22" s="431"/>
      <c r="AP22" s="436" t="s">
        <v>60</v>
      </c>
    </row>
    <row r="23" spans="2:43" ht="16.2" customHeight="1" thickBot="1">
      <c r="C23" s="449"/>
      <c r="D23" s="449"/>
      <c r="Z23" s="80"/>
      <c r="AN23" s="435"/>
      <c r="AO23" s="432"/>
      <c r="AP23" s="437"/>
    </row>
    <row r="24" spans="2:43" ht="15.6" customHeight="1">
      <c r="C24" s="449"/>
      <c r="D24" s="449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9" t="s">
        <v>81</v>
      </c>
      <c r="AN27" s="440"/>
      <c r="AO27" s="440"/>
      <c r="AP27" s="440"/>
      <c r="AQ27" s="441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2" t="str">
        <f>IF(AK25="","",IF(AK25&gt;AK26,AC25,AC26))</f>
        <v/>
      </c>
      <c r="AP28" s="442"/>
      <c r="AQ28" s="442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3" t="str">
        <f>IF(AK25="","",IF(AK25&lt;AK26,AC25,AC26))</f>
        <v/>
      </c>
      <c r="AP29" s="443"/>
      <c r="AQ29" s="443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4" t="str">
        <f>IF(AK25=AK26,"",IF(AK34=AK35,AC34,IF(AK34&gt;AK35,AC34,AC35)))</f>
        <v/>
      </c>
      <c r="AP30" s="444"/>
      <c r="AQ30" s="444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4" t="str">
        <f>IF(AK25=AK26,"",IF(AK34=AK35,AC35,IF(AK34&lt;AK35,AC34,AC35)))</f>
        <v/>
      </c>
      <c r="AP31" s="444"/>
      <c r="AQ31" s="444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5" t="str">
        <f>IF(P7="","",IF(P7&lt;P8,H7,H8))</f>
        <v/>
      </c>
      <c r="AP32" s="445"/>
      <c r="AQ32" s="445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5" t="str">
        <f>IF(P19="","",IF(P19&lt;P20,H19,H20))</f>
        <v/>
      </c>
      <c r="AP33" s="445"/>
      <c r="AQ33" s="445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5" t="str">
        <f>IF(P31="","",IF(P31&lt;P32,H31,H32))</f>
        <v/>
      </c>
      <c r="AP34" s="445"/>
      <c r="AQ34" s="445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5" t="str">
        <f>IF(P43="","",IF(P43&lt;P44,H43,H44))</f>
        <v/>
      </c>
      <c r="AP35" s="445"/>
      <c r="AQ35" s="445"/>
    </row>
    <row r="36" spans="3:43">
      <c r="Q36" s="76"/>
      <c r="Z36" s="81"/>
      <c r="AM36" s="163"/>
      <c r="AN36" s="4"/>
      <c r="AO36" s="438"/>
      <c r="AP36" s="438"/>
      <c r="AQ36" s="438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8"/>
      <c r="AP37" s="438"/>
      <c r="AQ37" s="438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8"/>
      <c r="AP38" s="438"/>
      <c r="AQ38" s="438"/>
    </row>
    <row r="39" spans="3:43">
      <c r="Q39" s="76"/>
      <c r="AM39" s="163"/>
      <c r="AN39" s="4"/>
      <c r="AO39" s="438"/>
      <c r="AP39" s="438"/>
      <c r="AQ39" s="438"/>
    </row>
    <row r="40" spans="3:43">
      <c r="Q40" s="76"/>
      <c r="AM40" s="163"/>
      <c r="AN40" s="4"/>
      <c r="AO40" s="438"/>
      <c r="AP40" s="438"/>
      <c r="AQ40" s="438"/>
    </row>
    <row r="41" spans="3:43">
      <c r="P41" s="8"/>
      <c r="Q41" s="76"/>
      <c r="AM41" s="163"/>
      <c r="AN41" s="4"/>
      <c r="AO41" s="438"/>
      <c r="AP41" s="438"/>
      <c r="AQ41" s="438"/>
    </row>
    <row r="42" spans="3:43">
      <c r="P42" s="8"/>
      <c r="Q42" s="76"/>
      <c r="AM42" s="163"/>
      <c r="AN42" s="4"/>
      <c r="AO42" s="438"/>
      <c r="AP42" s="438"/>
      <c r="AQ42" s="438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8"/>
      <c r="AP43" s="438"/>
      <c r="AQ43" s="438"/>
    </row>
    <row r="44" spans="3:43">
      <c r="F44">
        <v>8</v>
      </c>
      <c r="G44" s="312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8"/>
      <c r="AP50" s="438"/>
      <c r="AQ50" s="438"/>
    </row>
    <row r="51" spans="37:43">
      <c r="AN51" s="4"/>
      <c r="AO51" s="438"/>
      <c r="AP51" s="438"/>
      <c r="AQ51" s="438"/>
    </row>
    <row r="52" spans="37:43">
      <c r="AN52" s="4"/>
      <c r="AO52" s="438"/>
      <c r="AP52" s="438"/>
      <c r="AQ52" s="438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2"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5" t="s">
        <v>61</v>
      </c>
      <c r="D1" s="426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/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/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/>
      </c>
      <c r="F5" s="2">
        <v>1</v>
      </c>
      <c r="G5" s="155">
        <v>1</v>
      </c>
      <c r="H5" s="156" t="str">
        <f>IF(G5="","",VLOOKUP(G5,$C$3:$D$18,2,FALSE))</f>
        <v/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/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27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7" t="str">
        <f>IF(AU25="","",IF(AU25&lt;AU26,AM25,AM26))</f>
        <v/>
      </c>
      <c r="AY16" s="427"/>
      <c r="AZ16" s="428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27"/>
      <c r="AY17" s="427"/>
      <c r="AZ17" s="428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27"/>
      <c r="AZ18" s="428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29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50" t="s">
        <v>58</v>
      </c>
      <c r="AZ20" s="429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29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39" t="s">
        <v>81</v>
      </c>
      <c r="AX27" s="440"/>
      <c r="AY27" s="440"/>
      <c r="AZ27" s="440"/>
      <c r="BA27" s="441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8" t="str">
        <f>IF(AU25="","",IF(AU25&gt;AU26,AM25,AM26))</f>
        <v/>
      </c>
      <c r="AZ28" s="458"/>
      <c r="BA28" s="458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3" t="str">
        <f>IF(AU25="","",IF(AU25&lt;AU26,AM25,AM26))</f>
        <v/>
      </c>
      <c r="AZ29" s="443"/>
      <c r="BA29" s="443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4" t="str">
        <f>IF(AU25=AU26,"",IF(AU34=AU35,AM34,IF(AU34&gt;AU35,AM34,AM35)))</f>
        <v/>
      </c>
      <c r="AZ30" s="444"/>
      <c r="BA30" s="444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4" t="str">
        <f>IF(AU25=AU26,"",IF(AU34=AU35,AM35,IF(AU34&lt;AU35,AM34,AM35)))</f>
        <v/>
      </c>
      <c r="AZ31" s="444"/>
      <c r="BA31" s="444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45" t="str">
        <f>IF(Z7="","",IF(Z7&lt;Z8,R7,R8))</f>
        <v/>
      </c>
      <c r="AZ32" s="445"/>
      <c r="BA32" s="445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5" t="str">
        <f>IF(Z19="","",IF(Z19&lt;Z20,R19,R20))</f>
        <v/>
      </c>
      <c r="AZ33" s="445"/>
      <c r="BA33" s="445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5" t="str">
        <f>IF(Z31="","",IF(Z31&lt;Z32,R31,R32))</f>
        <v/>
      </c>
      <c r="AZ34" s="445"/>
      <c r="BA34" s="445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6" t="str">
        <f>IF(Z43="","",IF(Z43&lt;Z44,R43,R44))</f>
        <v/>
      </c>
      <c r="AZ35" s="446"/>
      <c r="BA35" s="446"/>
    </row>
    <row r="36" spans="3:53">
      <c r="F36" s="2"/>
      <c r="G36" s="153"/>
      <c r="AA36" s="76"/>
      <c r="AJ36" s="81"/>
      <c r="AW36" s="164"/>
      <c r="AX36" s="165"/>
      <c r="AY36" s="447"/>
      <c r="AZ36" s="447"/>
      <c r="BA36" s="447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38"/>
      <c r="AZ37" s="438"/>
      <c r="BA37" s="438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38"/>
      <c r="AZ38" s="438"/>
      <c r="BA38" s="438"/>
    </row>
    <row r="39" spans="3:53">
      <c r="F39" s="2"/>
      <c r="G39" s="153"/>
      <c r="AA39" s="76"/>
      <c r="AW39" s="163"/>
      <c r="AX39" s="4"/>
      <c r="AY39" s="438"/>
      <c r="AZ39" s="438"/>
      <c r="BA39" s="438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8"/>
      <c r="AZ40" s="438"/>
      <c r="BA40" s="438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38"/>
      <c r="AZ41" s="438"/>
      <c r="BA41" s="438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38"/>
      <c r="AZ42" s="438"/>
      <c r="BA42" s="438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38"/>
      <c r="AZ43" s="438"/>
      <c r="BA43" s="438"/>
    </row>
    <row r="44" spans="3:53">
      <c r="F44" s="2"/>
      <c r="G44" s="153"/>
      <c r="Q44" s="82"/>
      <c r="R44" s="96" t="str">
        <f>H47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/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8"/>
      <c r="AZ50" s="438"/>
      <c r="BA50" s="438"/>
    </row>
    <row r="51" spans="47:53">
      <c r="AX51" s="4"/>
      <c r="AY51" s="438"/>
      <c r="AZ51" s="438"/>
      <c r="BA51" s="438"/>
    </row>
    <row r="52" spans="47:53">
      <c r="AX52" s="4"/>
      <c r="AY52" s="438"/>
      <c r="AZ52" s="438"/>
      <c r="BA52" s="438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8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7"/>
      <c r="AY18" s="42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29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2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2" t="str">
        <f>IF(AT25="","",IF(AT25&gt;AT26,AL25,AL26))</f>
        <v/>
      </c>
      <c r="AY28" s="442"/>
      <c r="AZ28" s="442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/>
      </c>
      <c r="AY29" s="443"/>
      <c r="AZ29" s="443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/>
      </c>
      <c r="AY30" s="444"/>
      <c r="AZ30" s="444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/>
      </c>
      <c r="AY31" s="444"/>
      <c r="AZ31" s="444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5" t="str">
        <f>IF(Y7="","",IF(Y7&lt;Y8,Q7,Q8))</f>
        <v/>
      </c>
      <c r="AY32" s="445"/>
      <c r="AZ32" s="445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/>
      </c>
      <c r="AY33" s="445"/>
      <c r="AZ33" s="445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/>
      </c>
      <c r="AY34" s="445"/>
      <c r="AZ34" s="445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92">
        <v>9</v>
      </c>
      <c r="AW36" s="22" t="s">
        <v>20</v>
      </c>
      <c r="AX36" s="462" t="str">
        <f>IF(O4="","",IF(O4&lt;O5,G4,G5))</f>
        <v/>
      </c>
      <c r="AY36" s="462"/>
      <c r="AZ36" s="46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2" t="str">
        <f>IF(O10="","",IF(O10&lt;O11,G10,G11))</f>
        <v/>
      </c>
      <c r="AY37" s="462"/>
      <c r="AZ37" s="46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2" t="str">
        <f>IF(O16="","",IF(O16&lt;O17,G16,G17))</f>
        <v/>
      </c>
      <c r="AY38" s="462"/>
      <c r="AZ38" s="462"/>
    </row>
    <row r="39" spans="3:52">
      <c r="F39" s="153"/>
      <c r="Z39" s="76"/>
      <c r="AV39" s="92">
        <v>9</v>
      </c>
      <c r="AW39" s="22" t="s">
        <v>20</v>
      </c>
      <c r="AX39" s="462" t="str">
        <f>IF(O22="","",IF(O22&lt;O23,G22,G23))</f>
        <v/>
      </c>
      <c r="AY39" s="462"/>
      <c r="AZ39" s="462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2" t="str">
        <f>IF(O28="","",IF(O28&lt;O29,G28,G29))</f>
        <v/>
      </c>
      <c r="AY40" s="462"/>
      <c r="AZ40" s="46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2" t="str">
        <f>IF(O34="","",IF(O34&lt;O35,G34,G35))</f>
        <v/>
      </c>
      <c r="AY41" s="462"/>
      <c r="AZ41" s="462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2" t="str">
        <f>IF(O40="","",IF(O40&lt;O41,G40,G41))</f>
        <v/>
      </c>
      <c r="AY42" s="462"/>
      <c r="AZ42" s="46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2" t="str">
        <f>IF(O46="","",IF(O46&lt;O47,G46,G47))</f>
        <v/>
      </c>
      <c r="AY43" s="462"/>
      <c r="AZ43" s="46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26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2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4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2" t="str">
        <f>IF(BE25="","",IF(BE25&gt;BE26,AW25,AW26))</f>
        <v/>
      </c>
      <c r="BJ28" s="442"/>
      <c r="BK28" s="442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8" t="s">
        <v>61</v>
      </c>
      <c r="D1" s="426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7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7" t="str">
        <f>IF(BD33=BD34,"",IF(BD33="","",IF(BD33&lt;BD34,AV33,AV34)))</f>
        <v/>
      </c>
      <c r="BG16" s="427"/>
      <c r="BH16" s="428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7"/>
      <c r="BG17" s="427"/>
      <c r="BH17" s="428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7"/>
      <c r="BH18" s="428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9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0" t="s">
        <v>58</v>
      </c>
      <c r="BH20" s="429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1"/>
      <c r="BH21" s="429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31"/>
      <c r="BH22" s="436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32"/>
      <c r="BH23" s="437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9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0" t="s">
        <v>58</v>
      </c>
      <c r="BH46" s="429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1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31"/>
      <c r="BH48" s="436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32"/>
      <c r="BH49" s="437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9" t="s">
        <v>81</v>
      </c>
      <c r="BF51" s="440"/>
      <c r="BG51" s="440"/>
      <c r="BH51" s="440"/>
      <c r="BI51" s="441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8" t="str">
        <f>IF(BD33="","",IF(BD33&gt;BD34,AV33,AV34))</f>
        <v/>
      </c>
      <c r="BH52" s="468"/>
      <c r="BI52" s="468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3" t="str">
        <f>IF(BD33=BD34,"",IF(BD33="","",IF(BD33&lt;BD34,AV33,AV34)))</f>
        <v/>
      </c>
      <c r="BH53" s="443"/>
      <c r="BI53" s="443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4" t="str">
        <f>IF(BD33=BD34,"",IF(BD41=BD42,AV41,IF(BD41&gt;BD42,AV41,AV42)))</f>
        <v/>
      </c>
      <c r="BH54" s="444"/>
      <c r="BI54" s="444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4" t="str">
        <f>IF(BD33=BD34,"",IF(BD41=BD42,AV42,IF(BD42&lt;BD41,AV42,AV41)))</f>
        <v/>
      </c>
      <c r="BH55" s="444"/>
      <c r="BI55" s="444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5" t="str">
        <f>IF(AI9="","",IF(AI9&lt;AI10,AA9,AA10))</f>
        <v/>
      </c>
      <c r="BH56" s="445"/>
      <c r="BI56" s="445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5" t="str">
        <f>IF(AI25="","",IF(AI25&lt;AI26,AA25,AA26))</f>
        <v/>
      </c>
      <c r="BH57" s="445"/>
      <c r="BI57" s="445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5" t="str">
        <f>IF(AI41="","",IF(AI41&lt;AI42,AA41,AA42))</f>
        <v/>
      </c>
      <c r="BH58" s="445"/>
      <c r="BI58" s="445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5" t="str">
        <f>IF(AI57="","",IF(AI57&lt;AI58,AA57,AA58))</f>
        <v/>
      </c>
      <c r="BH59" s="445"/>
      <c r="BI59" s="445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2" t="str">
        <f>IF(Y5="","",IF(Y5&lt;Y6,Q5,Q6))</f>
        <v/>
      </c>
      <c r="BH60" s="462"/>
      <c r="BI60" s="462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2" t="str">
        <f>IF(Y13="","",IF(Y13&lt;Y14,Q13,Q14))</f>
        <v/>
      </c>
      <c r="BH61" s="462"/>
      <c r="BI61" s="462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2" t="str">
        <f>IF(Y21="","",IF(Y21&lt;Y22,Q21,Q22))</f>
        <v/>
      </c>
      <c r="BH62" s="462"/>
      <c r="BI62" s="462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2" t="str">
        <f>IF(Y29="","",IF(Y29&lt;Y30,Q29,Q30))</f>
        <v/>
      </c>
      <c r="BH63" s="462"/>
      <c r="BI63" s="462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2" t="str">
        <f>IF(Y37="","",IF(Y37&lt;Y38,Q37,Q38))</f>
        <v/>
      </c>
      <c r="BH64" s="462"/>
      <c r="BI64" s="462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2" t="str">
        <f>IF(Y45="","",IF(Y45&lt;Y46,Q45,Q46))</f>
        <v/>
      </c>
      <c r="BH65" s="462"/>
      <c r="BI65" s="462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2" t="str">
        <f>IF(Y53="","",IF(Y53&lt;Y54,Q53,Q54))</f>
        <v/>
      </c>
      <c r="BH66" s="462"/>
      <c r="BI66" s="462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2" t="str">
        <f>IF(Y61="","",IF(Y61&lt;Y62,Q61,Q62))</f>
        <v/>
      </c>
      <c r="BH67" s="462"/>
      <c r="BI67" s="462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8" t="s">
        <v>61</v>
      </c>
      <c r="D1" s="42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2025-05-31T19:40:02Z</dcterms:modified>
</cp:coreProperties>
</file>