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4B2AC7E4-E2FA-477C-A14C-0959ABBEFEB6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35" i="19"/>
  <c r="J10" i="19"/>
  <c r="J21" i="19"/>
  <c r="J33" i="19"/>
  <c r="J34" i="19"/>
  <c r="J15" i="19"/>
  <c r="J25" i="19"/>
  <c r="J14" i="19"/>
  <c r="I32" i="19"/>
  <c r="I20" i="19"/>
  <c r="I35" i="19"/>
  <c r="I21" i="19"/>
  <c r="I33" i="19"/>
  <c r="I34" i="19"/>
  <c r="I15" i="19"/>
  <c r="I25" i="19"/>
  <c r="I14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9" i="19" l="1"/>
  <c r="K9" i="19"/>
  <c r="M14" i="19"/>
  <c r="K14" i="19"/>
  <c r="M25" i="19"/>
  <c r="K25" i="19"/>
  <c r="M12" i="19"/>
  <c r="K12" i="19"/>
  <c r="M15" i="19"/>
  <c r="K15" i="19"/>
  <c r="M34" i="19"/>
  <c r="K34" i="19"/>
  <c r="M13" i="19"/>
  <c r="K13" i="19"/>
  <c r="M33" i="19"/>
  <c r="K33" i="19"/>
  <c r="M21" i="19"/>
  <c r="K21" i="19"/>
  <c r="M7" i="19"/>
  <c r="K7" i="19"/>
  <c r="M10" i="19"/>
  <c r="K10" i="19"/>
  <c r="K4" i="19"/>
  <c r="K35" i="19"/>
  <c r="M5" i="19"/>
  <c r="K5" i="19"/>
  <c r="M8" i="19"/>
  <c r="K8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3" i="19"/>
  <c r="K22" i="19"/>
  <c r="K6" i="19"/>
  <c r="K18" i="19"/>
  <c r="K27" i="19"/>
  <c r="K11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20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3" i="19"/>
  <c r="J22" i="19"/>
  <c r="J18" i="19"/>
  <c r="J27" i="19"/>
  <c r="M4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22" i="19"/>
  <c r="I18" i="19"/>
  <c r="I2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5" i="40"/>
  <c r="AK3" i="41"/>
  <c r="R3" i="41" s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R4" i="38" l="1"/>
  <c r="AG5" i="10"/>
  <c r="P5" i="10" s="1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R4" i="10" s="1"/>
  <c r="R6" i="9"/>
  <c r="K6" i="37"/>
  <c r="R6" i="10"/>
  <c r="O6" i="37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3" i="19"/>
  <c r="M22" i="19"/>
  <c r="M6" i="19"/>
  <c r="M18" i="19"/>
  <c r="M27" i="19"/>
  <c r="M11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5"/>
  <c r="G17" i="25" s="1"/>
  <c r="AX38" i="25" s="1"/>
  <c r="D10" i="22"/>
  <c r="D10" i="25"/>
  <c r="G23" i="25" s="1"/>
  <c r="AX39" i="25" s="1"/>
  <c r="D7" i="25"/>
  <c r="G16" i="25" s="1"/>
  <c r="Q19" i="25" s="1"/>
  <c r="AX33" i="25" s="1"/>
  <c r="D9" i="25"/>
  <c r="G22" i="25" s="1"/>
  <c r="Q20" i="25" s="1"/>
  <c r="AA14" i="25" s="1"/>
  <c r="AX31" i="25" s="1"/>
  <c r="D9" i="22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5"/>
  <c r="G28" i="25" s="1"/>
  <c r="Q31" i="25" s="1"/>
  <c r="AX34" i="25" s="1"/>
  <c r="D11" i="22"/>
  <c r="H17" i="22" s="1"/>
  <c r="D12" i="22"/>
  <c r="H18" i="22" s="1"/>
  <c r="D12" i="25"/>
  <c r="G29" i="25" s="1"/>
  <c r="AX40" i="25" s="1"/>
  <c r="BJ19" i="22"/>
  <c r="D6" i="22"/>
  <c r="H9" i="22" s="1"/>
  <c r="D6" i="25"/>
  <c r="G11" i="25" s="1"/>
  <c r="AX37" i="25" s="1"/>
  <c r="AX30" i="25"/>
  <c r="AY16" i="25"/>
  <c r="AX15" i="25"/>
  <c r="H11" i="26" l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R8" i="26" l="1"/>
  <c r="AM26" i="26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<sst xmlns="http://schemas.openxmlformats.org/spreadsheetml/2006/main" count="3106" uniqueCount="936">
  <si>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</si>
  <si>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</si>
  <si>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</si>
  <si>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</si>
  <si>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</si>
  <si>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</si>
  <si>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</si>
  <si>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</si>
  <si>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</si>
  <si>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</si>
  <si>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</si>
  <si>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</si>
  <si>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</si>
  <si>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</si>
  <si>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</si>
  <si>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</si>
  <si>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</si>
  <si>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</si>
  <si>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</si>
  <si>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</si>
  <si>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</si>
  <si>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</si>
  <si>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</si>
  <si>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</si>
  <si>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</si>
  <si>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</si>
  <si>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</si>
  <si>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</si>
  <si>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</si>
  <si>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</si>
  <si>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</si>
  <si>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</si>
  <si>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</si>
  <si>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</si>
  <si>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</si>
  <si>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</si>
  <si>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</si>
  <si>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</si>
  <si>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</si>
  <si>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</si>
  <si>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</si>
  <si>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</si>
  <si>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</si>
  <si>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</si>
  <si>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</si>
  <si>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</si>
  <si>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</si>
  <si>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</si>
  <si>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</si>
  <si>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</si>
  <si>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</si>
  <si>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</si>
  <si>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</si>
  <si>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</si>
  <si>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</si>
  <si>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</si>
  <si>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</si>
  <si>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</si>
  <si>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</si>
  <si>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</si>
  <si>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</si>
  <si>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</si>
  <si>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</si>
  <si>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</si>
  <si>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</si>
  <si>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</si>
  <si>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</si>
  <si>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</si>
  <si>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</si>
  <si>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</si>
  <si>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</si>
  <si>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</si>
  <si>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</si>
  <si>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</si>
  <si>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</si>
  <si>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</si>
  <si>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</si>
  <si>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</si>
  <si>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</si>
  <si>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</si>
  <si>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</si>
  <si>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</si>
  <si>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</si>
  <si>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</si>
  <si>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</si>
  <si>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</si>
  <si>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</si>
  <si>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</si>
  <si>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</si>
  <si>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</si>
  <si>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</si>
  <si>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</si>
  <si>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</si>
  <si>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</si>
  <si>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</si>
  <si>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</si>
  <si>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</si>
  <si>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</si>
  <si>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</si>
  <si>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</si>
  <si>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</si>
  <si>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</si>
  <si>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</si>
  <si>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</si>
  <si>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</si>
  <si>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</si>
  <si>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</si>
  <si>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</si>
  <si>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</si>
  <si>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</si>
  <si>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</si>
  <si>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</si>
  <si>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</si>
  <si>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</si>
  <si>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</si>
  <si>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</si>
  <si>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</si>
  <si>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</si>
  <si>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</si>
  <si>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</si>
  <si>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</si>
  <si>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</si>
  <si>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</si>
  <si>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</si>
  <si>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</si>
  <si>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</si>
  <si>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</si>
  <si>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</si>
  <si>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</si>
  <si>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</si>
  <si>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</si>
  <si>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</si>
  <si>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</si>
  <si>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</si>
  <si>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</si>
  <si>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</si>
  <si>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</si>
  <si>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</si>
  <si>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</si>
  <si>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</si>
  <si>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</si>
  <si>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</si>
  <si>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</si>
  <si>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</si>
  <si>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</si>
  <si>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</si>
  <si>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</si>
  <si>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</si>
  <si>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</si>
  <si>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</si>
  <si>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</si>
  <si>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</si>
  <si>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</si>
  <si>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</si>
  <si>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</si>
  <si>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</si>
  <si>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</si>
  <si>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</si>
  <si>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</si>
  <si>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</si>
  <si>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</si>
  <si>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</si>
  <si>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</si>
  <si>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</si>
  <si>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</si>
  <si>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</si>
  <si>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</si>
  <si>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</si>
  <si>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</si>
  <si>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</si>
  <si>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</si>
  <si>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</si>
  <si>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</si>
  <si>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</si>
  <si>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</si>
  <si>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</si>
  <si>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</si>
  <si>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</si>
  <si>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</si>
  <si>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</si>
  <si>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</si>
  <si>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</si>
  <si>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</si>
  <si>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</si>
  <si>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</si>
  <si>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</si>
  <si>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</si>
  <si>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</si>
  <si>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</si>
  <si>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</si>
  <si>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</si>
  <si>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</si>
  <si>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</si>
  <si>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</si>
  <si>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</si>
  <si>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</si>
  <si>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</si>
  <si>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</si>
  <si>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</si>
  <si>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</si>
  <si>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</si>
  <si>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</si>
  <si>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</si>
  <si>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</si>
  <si>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</si>
  <si>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</si>
  <si>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</si>
  <si>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</si>
  <si>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</si>
  <si>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</si>
  <si>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</si>
  <si>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</si>
  <si>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</si>
  <si>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</si>
  <si>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</si>
  <si>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</si>
  <si>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</si>
  <si>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</si>
  <si>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</si>
  <si>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</si>
  <si>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</si>
  <si>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</si>
  <si>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</si>
  <si>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</si>
  <si>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</si>
  <si>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</si>
  <si>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</si>
  <si>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</si>
  <si>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</si>
  <si>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</si>
  <si>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</si>
  <si>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</si>
  <si>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</si>
  <si>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</si>
  <si>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</si>
  <si>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</si>
  <si>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</si>
  <si>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</si>
  <si>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</si>
  <si>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</si>
  <si>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</si>
  <si>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</si>
  <si>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</si>
  <si>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</si>
  <si>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</si>
  <si>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</si>
  <si>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</si>
  <si>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</si>
  <si>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</si>
  <si>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</si>
  <si>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</si>
  <si>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</si>
  <si>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</si>
  <si>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</si>
  <si>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</si>
  <si>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</si>
  <si>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</si>
  <si>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</si>
  <si>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</si>
  <si>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</si>
  <si>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</si>
  <si>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</si>
  <si>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</si>
  <si>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</si>
  <si>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</si>
  <si>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</si>
  <si>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</si>
  <si>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</si>
  <si>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</si>
  <si>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</si>
  <si>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</si>
  <si>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</si>
  <si>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</si>
  <si>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</si>
  <si>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</si>
  <si>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</si>
  <si>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</si>
  <si>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</si>
  <si>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</si>
  <si>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</si>
  <si>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</si>
  <si>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</si>
  <si>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</si>
  <si>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</si>
  <si>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</si>
  <si>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</si>
  <si>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</si>
  <si>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</si>
  <si>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</si>
  <si>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</si>
  <si>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</si>
  <si>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</si>
  <si>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</si>
  <si>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</si>
  <si>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</si>
  <si>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</si>
  <si>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</si>
  <si>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</si>
  <si>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</si>
  <si>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</si>
  <si>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</si>
  <si>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</si>
  <si>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</si>
  <si>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</si>
  <si>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</si>
  <si>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</si>
  <si>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</si>
  <si>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</si>
  <si>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</si>
  <si>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</si>
  <si>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</si>
  <si>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</si>
  <si>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</si>
  <si>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</si>
  <si>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</si>
  <si>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</si>
  <si>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</si>
  <si>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</si>
  <si>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</si>
  <si>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</si>
  <si>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</si>
  <si>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</si>
  <si>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</si>
  <si>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</si>
  <si>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</si>
  <si>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</si>
  <si>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</si>
  <si>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</si>
  <si>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</si>
  <si>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</si>
  <si>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</si>
  <si>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</si>
  <si>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</si>
  <si>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</si>
  <si>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</si>
  <si>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</si>
  <si>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</si>
  <si>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</si>
  <si>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</si>
  <si>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</si>
  <si>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</si>
  <si>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</si>
  <si>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</si>
  <si>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</si>
  <si>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</si>
  <si>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</si>
  <si>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</si>
  <si>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</si>
  <si>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</si>
  <si>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</si>
  <si>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</si>
  <si>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</si>
  <si>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</si>
  <si>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</si>
  <si>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</si>
  <si>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</si>
  <si>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</si>
  <si>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</si>
  <si>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</si>
  <si>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</si>
  <si>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</si>
  <si>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</si>
  <si>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</si>
  <si>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</si>
  <si>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</si>
  <si>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</si>
  <si>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</si>
  <si>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</si>
  <si>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</si>
  <si>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</si>
  <si>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</si>
  <si>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</si>
  <si>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</si>
  <si>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</si>
  <si>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</si>
  <si>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</si>
  <si>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</si>
  <si>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</si>
  <si>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</si>
  <si>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</si>
  <si>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</si>
  <si>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</si>
  <si>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</si>
  <si>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</si>
  <si>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</si>
  <si>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</si>
  <si>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</si>
  <si>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</si>
  <si>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</si>
  <si>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</si>
  <si>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</si>
  <si>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</si>
  <si>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</si>
  <si>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</si>
  <si>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</si>
  <si>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</si>
  <si>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</si>
  <si>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</si>
  <si>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</si>
  <si>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</si>
  <si>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</si>
  <si>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</si>
  <si>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</si>
  <si>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</si>
  <si>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</si>
  <si>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</si>
  <si>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</si>
  <si>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</si>
  <si>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</si>
  <si>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</si>
  <si>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</si>
  <si>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</si>
  <si>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</si>
  <si>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</si>
  <si>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</si>
  <si>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</si>
  <si>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</si>
  <si>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</si>
  <si>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</si>
  <si>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</si>
  <si>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</si>
  <si>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</si>
  <si>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</si>
  <si>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</si>
  <si>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</si>
  <si>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</si>
  <si>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</si>
  <si>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</si>
  <si>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</si>
  <si>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</si>
  <si>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</si>
  <si>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</si>
  <si>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</si>
  <si>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</si>
  <si>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</si>
  <si>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</si>
  <si>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</si>
  <si>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</si>
  <si>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</si>
  <si>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</si>
  <si>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</si>
  <si>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</si>
  <si>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</si>
  <si>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</si>
  <si>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</si>
  <si>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</si>
  <si>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</si>
  <si>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</si>
  <si>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</si>
  <si>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</si>
  <si>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</si>
  <si>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</si>
  <si>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</si>
  <si>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</si>
  <si>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</si>
  <si>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</si>
  <si>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</si>
  <si>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</si>
  <si>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</si>
  <si>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</si>
  <si>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</si>
  <si>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</si>
  <si>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</si>
  <si>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</si>
  <si>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</si>
  <si>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</si>
  <si>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</si>
  <si>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</si>
  <si>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</si>
  <si>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</si>
  <si>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</si>
  <si>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</si>
  <si>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</si>
  <si>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</si>
  <si>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</si>
  <si>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</si>
  <si>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</si>
  <si>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</si>
  <si>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</si>
  <si>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</si>
  <si>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</si>
  <si>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</si>
  <si>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</si>
  <si>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</si>
  <si>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</si>
  <si>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</si>
  <si>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</si>
  <si>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</si>
  <si>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</si>
  <si>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</si>
  <si>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</si>
  <si>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</si>
  <si>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</si>
  <si>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</si>
  <si>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</si>
  <si>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</si>
  <si>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</si>
  <si>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</si>
  <si>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</si>
  <si>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</si>
  <si>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</si>
  <si>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</si>
  <si>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</si>
  <si>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</si>
  <si>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</si>
  <si>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</si>
  <si>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</si>
  <si>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</si>
  <si>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</si>
  <si>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</si>
  <si>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</si>
  <si>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</si>
  <si>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</si>
  <si>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</si>
  <si>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</si>
  <si>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</si>
  <si>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</si>
  <si>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</si>
  <si>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</si>
  <si>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</si>
  <si>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</si>
  <si>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</si>
  <si>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</si>
  <si>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</si>
  <si>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</si>
  <si>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</si>
  <si>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</si>
  <si>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</si>
  <si>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</si>
  <si>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</si>
  <si>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</si>
  <si>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</si>
  <si>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</si>
  <si>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</si>
  <si>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</si>
  <si>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</si>
  <si>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</si>
  <si>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</si>
  <si>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</si>
  <si>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</si>
  <si>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</si>
  <si>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</si>
  <si>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</si>
  <si>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</si>
  <si>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</si>
  <si>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</si>
  <si>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</si>
  <si>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</si>
  <si>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</si>
  <si>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</si>
  <si>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</si>
  <si>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</si>
  <si>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</si>
  <si>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</si>
  <si>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</si>
  <si>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</si>
  <si>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</si>
  <si>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</si>
  <si>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</si>
  <si>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</si>
  <si>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</si>
  <si>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</si>
  <si>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</si>
  <si>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</si>
  <si>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</si>
  <si>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</si>
  <si>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</si>
  <si>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</si>
  <si>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</si>
  <si>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</si>
  <si>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</si>
  <si>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</si>
  <si>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</si>
  <si>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</si>
  <si>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</si>
  <si>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</si>
  <si>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</si>
  <si>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</si>
  <si>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</si>
  <si>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</si>
  <si>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</si>
  <si>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</si>
  <si>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</si>
  <si>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</si>
  <si>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</si>
  <si>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</si>
  <si>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</si>
  <si>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</si>
  <si>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</si>
  <si>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</si>
  <si>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</si>
  <si>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</si>
  <si>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</si>
  <si>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</si>
  <si>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</si>
  <si>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</si>
  <si>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</si>
  <si>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</si>
  <si>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</si>
  <si>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</si>
  <si>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</si>
  <si>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</si>
  <si>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</si>
  <si>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</si>
  <si>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</si>
  <si>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</si>
  <si>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</si>
  <si>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</si>
  <si>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</si>
  <si>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</si>
  <si>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</si>
  <si>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</si>
  <si>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</si>
  <si>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</si>
  <si>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</si>
  <si>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</si>
  <si>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</si>
  <si>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</si>
  <si>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</si>
  <si>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</si>
  <si>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</si>
  <si>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</si>
  <si>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</si>
  <si>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</si>
  <si>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</si>
  <si>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</si>
  <si>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</si>
  <si>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</si>
  <si>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</si>
  <si>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</si>
  <si>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</si>
  <si>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</si>
  <si>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</si>
  <si>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</si>
  <si>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</si>
  <si>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</si>
  <si>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</si>
  <si>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</si>
  <si>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</si>
  <si>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</si>
  <si>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</si>
  <si>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</si>
  <si>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</si>
  <si>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</si>
  <si>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</si>
  <si>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</si>
  <si>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</si>
  <si>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</si>
  <si>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</si>
  <si>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</si>
  <si>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</si>
  <si>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</si>
  <si>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</si>
  <si>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</si>
  <si>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</si>
  <si>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</si>
  <si>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</si>
  <si>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</si>
  <si>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</si>
  <si>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</si>
  <si>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</si>
  <si>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</si>
  <si>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</si>
  <si>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</si>
  <si>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</si>
  <si>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</si>
  <si>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</si>
  <si>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</si>
  <si>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</si>
  <si>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</si>
  <si>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</si>
  <si>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</si>
  <si>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</si>
  <si>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</si>
  <si>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</si>
  <si>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</si>
  <si>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</si>
  <si>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</si>
  <si>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</si>
  <si>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</si>
  <si>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</si>
  <si>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</si>
  <si>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</si>
  <si>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</si>
  <si>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</si>
  <si>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</si>
  <si>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</si>
  <si>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</si>
  <si>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</si>
  <si>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</si>
  <si>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</si>
  <si>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</si>
  <si>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</si>
  <si>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</si>
  <si>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</si>
  <si>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</si>
  <si>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</si>
  <si>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</si>
  <si>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</si>
  <si>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</si>
  <si>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</si>
  <si>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</si>
  <si>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</si>
  <si>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</si>
  <si>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</si>
  <si>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</si>
  <si>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</si>
  <si>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</si>
  <si>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</si>
  <si>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</si>
  <si>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</si>
  <si>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</si>
  <si>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</si>
  <si>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</si>
  <si>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</si>
  <si>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</si>
  <si>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</si>
  <si>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</si>
  <si>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</si>
  <si>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</si>
  <si>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</si>
  <si>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</si>
  <si>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</si>
  <si>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</si>
  <si>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</si>
  <si>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</si>
  <si>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</si>
  <si>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</si>
  <si>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</si>
  <si>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</si>
  <si>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</si>
  <si>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</si>
  <si>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</si>
  <si>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</si>
  <si>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</si>
  <si>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</si>
  <si>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</si>
  <si>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</si>
  <si>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</si>
  <si>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</si>
  <si>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</si>
  <si>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</si>
  <si>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</si>
  <si>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</si>
  <si>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</si>
  <si>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</si>
  <si>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</si>
  <si>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</si>
  <si>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</si>
  <si>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</si>
  <si>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</si>
  <si>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</si>
  <si>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</si>
  <si>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</si>
  <si>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</si>
  <si>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</si>
  <si>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</si>
  <si>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</si>
  <si>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</si>
  <si>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</si>
  <si>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</si>
  <si>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</si>
  <si>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</si>
  <si>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</si>
  <si>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</si>
  <si>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</si>
  <si>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</si>
  <si>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</si>
  <si>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</si>
  <si>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</si>
  <si>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</si>
  <si>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</si>
  <si>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</si>
  <si>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</si>
  <si>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</si>
  <si>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</si>
  <si>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</si>
  <si>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</si>
  <si>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</si>
  <si>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</si>
  <si>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</si>
  <si>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</si>
  <si>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</si>
  <si>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</si>
  <si>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</si>
  <si>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</si>
  <si>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</si>
  <si>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</si>
  <si>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</si>
  <si>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</si>
  <si>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</si>
  <si>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</si>
  <si>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</si>
  <si>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</si>
  <si>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</si>
  <si>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</si>
  <si>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</si>
  <si>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</si>
  <si>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</si>
  <si>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</si>
  <si>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</si>
  <si>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</si>
  <si>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</si>
  <si>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</si>
  <si>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</si>
  <si>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</si>
  <si>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</si>
  <si>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</si>
  <si>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</si>
  <si>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</si>
  <si>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</si>
  <si>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</si>
  <si>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</si>
  <si>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</si>
  <si>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</si>
  <si>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</si>
  <si>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</si>
  <si>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</si>
  <si>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</si>
  <si>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</si>
  <si>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</si>
  <si>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</si>
  <si>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</si>
  <si>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</si>
  <si>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</si>
  <si>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</si>
  <si>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</si>
  <si>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</si>
  <si>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</si>
  <si>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</si>
  <si>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</si>
  <si>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</si>
  <si>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</si>
  <si>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</si>
  <si>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</si>
  <si>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</si>
  <si>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</si>
  <si>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</si>
  <si>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</si>
  <si>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</si>
  <si>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</si>
  <si>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</si>
  <si>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</si>
  <si>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</si>
  <si>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</si>
  <si>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</si>
  <si>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</si>
  <si>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</si>
  <si>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</si>
  <si>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</si>
  <si>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</si>
  <si>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</si>
  <si>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</si>
  <si>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</si>
  <si>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</si>
  <si>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</si>
  <si>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</si>
  <si>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</si>
  <si>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</si>
  <si>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</si>
  <si>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</si>
  <si>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</si>
  <si>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</si>
  <si>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</si>
  <si>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</si>
  <si>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</si>
  <si>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</si>
  <si>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</si>
  <si>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</si>
  <si>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</si>
  <si>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</si>
  <si>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</si>
  <si>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</si>
  <si>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</si>
  <si>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</si>
  <si>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</si>
  <si>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</si>
  <si>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</si>
  <si>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</si>
  <si>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</si>
  <si>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</si>
  <si>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</si>
  <si>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</si>
  <si>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</si>
  <si>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</si>
  <si>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</si>
  <si>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</si>
  <si>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</si>
  <si>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</si>
  <si>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</si>
  <si>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</si>
  <si>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</si>
  <si>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</si>
  <si>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</si>
  <si>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</si>
  <si>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</si>
  <si>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</si>
  <si>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</si>
  <si>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</si>
  <si>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</si>
  <si>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</si>
  <si>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</si>
  <si>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</si>
  <si>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</si>
  <si>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</si>
  <si>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</si>
  <si>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</si>
  <si>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</si>
  <si>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</si>
  <si>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</si>
  <si>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</si>
  <si>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</si>
  <si>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</si>
  <si>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</si>
  <si>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</si>
  <si>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</si>
  <si>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</si>
  <si>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</si>
  <si>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</si>
  <si>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</si>
  <si>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</si>
  <si>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</si>
  <si>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</si>
  <si>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</si>
  <si>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>Дарис Мемиќ - С. Тодоровски</t>
  </si>
  <si>
    <t>Давуд Мемиќ - К. Тодоровски</t>
  </si>
  <si>
    <t>М. Ристески - К. Каламадевски</t>
  </si>
  <si>
    <t>Т. Маркоски - Д. Јоноски</t>
  </si>
  <si>
    <t>А. Пешевски - П. Постоловски</t>
  </si>
  <si>
    <t>Л. Ивановски - С. Арсов</t>
  </si>
  <si>
    <t>Ј. Пармачки - Ф. Цековски</t>
  </si>
  <si>
    <t>Д. Парасков - М. Цикарски</t>
  </si>
  <si>
    <t>Д. Треновски - М. Тачунски</t>
  </si>
  <si>
    <t>К. Митев - А. Бејковски</t>
  </si>
  <si>
    <t>О. Илиески - М. Стојанов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</si>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</sst>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114302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5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I3" sqref="I3:I13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7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26</v>
      </c>
      <c r="G3" s="250"/>
      <c r="H3" s="36"/>
      <c r="I3" s="351" t="s">
        <v>926</v>
      </c>
      <c r="J3" s="252" t="str">
        <f>IF(ISERROR(VLOOKUP(H3,Baza!A:C,3,FALSE)),"",(VLOOKUP(H3,Baza!A:C,3,FALSE)))</f>
        <v/>
      </c>
      <c r="K3" s="349" t="str">
        <f>IF(ISERROR(VLOOKUP(H3,Baza!A:D,4,FALSE)),"",(VLOOKUP(H3,Baza!A:D,4,FALSE)))</f>
        <v/>
      </c>
      <c r="M3" s="239" t="e">
        <f t="shared" ref="M3:M34" si="2">VLOOKUP(C3,$H$3:$J$66,3,FALSE)</f>
        <v>#N/A</v>
      </c>
      <c r="N3" s="239">
        <v>26</v>
      </c>
      <c r="O3" s="350">
        <v>1695</v>
      </c>
      <c r="Q3" s="318"/>
    </row>
    <row r="4" spans="2:17">
      <c r="B4" s="358"/>
      <c r="C4" s="265">
        <v>2</v>
      </c>
      <c r="D4" s="287" t="str">
        <f t="shared" si="0"/>
        <v/>
      </c>
      <c r="E4" s="288" t="str">
        <f t="shared" si="1"/>
        <v/>
      </c>
      <c r="F4" s="284">
        <v>9</v>
      </c>
      <c r="G4" s="330"/>
      <c r="H4" s="36"/>
      <c r="I4" s="351" t="s">
        <v>927</v>
      </c>
      <c r="J4" s="351" t="s">
        <v>136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16</v>
      </c>
      <c r="O4" s="330">
        <v>959</v>
      </c>
      <c r="Q4" s="318"/>
    </row>
    <row r="5" spans="2:17">
      <c r="B5" s="358"/>
      <c r="C5" s="265">
        <v>3</v>
      </c>
      <c r="D5" s="287" t="str">
        <f t="shared" si="0"/>
        <v/>
      </c>
      <c r="E5" s="288" t="str">
        <f t="shared" si="1"/>
        <v/>
      </c>
      <c r="F5" s="284">
        <v>8</v>
      </c>
      <c r="G5" s="330"/>
      <c r="H5" s="36"/>
      <c r="I5" s="351" t="s">
        <v>933</v>
      </c>
      <c r="J5" s="351" t="s">
        <v>529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4</v>
      </c>
      <c r="O5" s="330">
        <v>862</v>
      </c>
      <c r="Q5" s="318"/>
    </row>
    <row r="6" spans="2:17" ht="16.2" thickBot="1">
      <c r="B6" s="359"/>
      <c r="C6" s="268">
        <v>4</v>
      </c>
      <c r="D6" s="291" t="str">
        <f t="shared" si="0"/>
        <v/>
      </c>
      <c r="E6" s="292" t="str">
        <f t="shared" si="1"/>
        <v/>
      </c>
      <c r="F6" s="284">
        <v>28</v>
      </c>
      <c r="G6" s="243"/>
      <c r="H6" s="36"/>
      <c r="I6" s="351" t="s">
        <v>924</v>
      </c>
      <c r="J6" s="351" t="s">
        <v>392</v>
      </c>
      <c r="K6" s="311" t="str">
        <f>IF(ISERROR(VLOOKUP(H6,Baza!A:D,4,FALSE)),"",(VLOOKUP(H6,Baza!A:D,4,FALSE)))</f>
        <v/>
      </c>
      <c r="M6" s="239" t="e">
        <f t="shared" si="2"/>
        <v>#N/A</v>
      </c>
      <c r="N6" s="239">
        <v>28</v>
      </c>
      <c r="O6" s="339">
        <v>230</v>
      </c>
      <c r="Q6" s="318"/>
    </row>
    <row r="7" spans="2:17">
      <c r="B7" s="360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2</v>
      </c>
      <c r="G7" s="330"/>
      <c r="H7" s="36"/>
      <c r="I7" s="351" t="s">
        <v>930</v>
      </c>
      <c r="J7" s="351" t="s">
        <v>267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8</v>
      </c>
      <c r="O7" s="330">
        <v>149</v>
      </c>
      <c r="Q7" s="318"/>
    </row>
    <row r="8" spans="2:17">
      <c r="B8" s="358"/>
      <c r="C8" s="265">
        <v>6</v>
      </c>
      <c r="D8" s="287" t="str">
        <f t="shared" si="0"/>
        <v/>
      </c>
      <c r="E8" s="288" t="str">
        <f t="shared" si="1"/>
        <v/>
      </c>
      <c r="F8" s="284">
        <v>3</v>
      </c>
      <c r="G8" s="330"/>
      <c r="H8" s="36"/>
      <c r="I8" s="351" t="s">
        <v>925</v>
      </c>
      <c r="J8" s="351" t="s">
        <v>392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18</v>
      </c>
      <c r="O8" s="330">
        <v>110</v>
      </c>
      <c r="Q8" s="318"/>
    </row>
    <row r="9" spans="2:17">
      <c r="B9" s="358"/>
      <c r="C9" s="265">
        <v>7</v>
      </c>
      <c r="D9" s="287" t="str">
        <f t="shared" si="0"/>
        <v/>
      </c>
      <c r="E9" s="288" t="str">
        <f t="shared" si="1"/>
        <v/>
      </c>
      <c r="F9" s="284">
        <v>14</v>
      </c>
      <c r="G9" s="330"/>
      <c r="H9" s="36"/>
      <c r="I9" s="351" t="s">
        <v>931</v>
      </c>
      <c r="J9" s="351" t="s">
        <v>267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63</v>
      </c>
      <c r="Q9" s="318"/>
    </row>
    <row r="10" spans="2:17" ht="16.2" thickBot="1">
      <c r="B10" s="361"/>
      <c r="C10" s="266">
        <v>8</v>
      </c>
      <c r="D10" s="289" t="str">
        <f t="shared" si="0"/>
        <v/>
      </c>
      <c r="E10" s="290" t="str">
        <f t="shared" si="1"/>
        <v/>
      </c>
      <c r="F10" s="284">
        <v>5</v>
      </c>
      <c r="G10" s="330"/>
      <c r="H10" s="36"/>
      <c r="I10" s="351" t="s">
        <v>934</v>
      </c>
      <c r="J10" s="252" t="str">
        <f>IF(ISERROR(VLOOKUP(H10,Baza!A:C,3,FALSE)),"",(VLOOKUP(H10,Baza!A:C,3,FALSE)))</f>
        <v/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6</v>
      </c>
      <c r="O10" s="330">
        <v>57</v>
      </c>
      <c r="Q10" s="318"/>
    </row>
    <row r="11" spans="2:17">
      <c r="B11" s="357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31</v>
      </c>
      <c r="G11" s="243"/>
      <c r="H11" s="36"/>
      <c r="I11" s="351" t="s">
        <v>929</v>
      </c>
      <c r="J11" s="351" t="s">
        <v>335</v>
      </c>
      <c r="K11" s="311" t="str">
        <f>IF(ISERROR(VLOOKUP(H11,Baza!A:D,4,FALSE)),"",(VLOOKUP(H11,Baza!A:D,4,FALSE)))</f>
        <v/>
      </c>
      <c r="M11" s="239" t="e">
        <f t="shared" si="2"/>
        <v>#N/A</v>
      </c>
      <c r="N11" s="239">
        <v>31</v>
      </c>
      <c r="O11" s="339">
        <v>45</v>
      </c>
      <c r="Q11" s="318"/>
    </row>
    <row r="12" spans="2:17">
      <c r="B12" s="358"/>
      <c r="C12" s="265">
        <v>10</v>
      </c>
      <c r="D12" s="287" t="str">
        <f t="shared" si="0"/>
        <v/>
      </c>
      <c r="E12" s="288" t="str">
        <f t="shared" si="1"/>
        <v/>
      </c>
      <c r="F12" s="284">
        <v>11</v>
      </c>
      <c r="G12" s="330"/>
      <c r="H12" s="36"/>
      <c r="I12" s="351" t="s">
        <v>932</v>
      </c>
      <c r="J12" s="351" t="s">
        <v>267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17</v>
      </c>
      <c r="O12" s="330">
        <v>23</v>
      </c>
      <c r="Q12" s="318"/>
    </row>
    <row r="13" spans="2:17">
      <c r="B13" s="358"/>
      <c r="C13" s="265">
        <v>11</v>
      </c>
      <c r="D13" s="287" t="str">
        <f t="shared" si="0"/>
        <v/>
      </c>
      <c r="E13" s="288" t="str">
        <f t="shared" si="1"/>
        <v/>
      </c>
      <c r="F13" s="284">
        <v>10</v>
      </c>
      <c r="G13" s="330"/>
      <c r="H13" s="36"/>
      <c r="I13" s="351" t="s">
        <v>928</v>
      </c>
      <c r="J13" s="351" t="s">
        <v>306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12</v>
      </c>
      <c r="O13" s="330">
        <v>0</v>
      </c>
      <c r="Q13" s="318"/>
    </row>
    <row r="14" spans="2:17" ht="16.2" thickBot="1">
      <c r="B14" s="359"/>
      <c r="C14" s="268">
        <v>12</v>
      </c>
      <c r="D14" s="291" t="str">
        <f t="shared" si="0"/>
        <v/>
      </c>
      <c r="E14" s="292" t="str">
        <f t="shared" si="1"/>
        <v/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60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8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8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61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7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8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8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9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60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8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8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1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7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8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8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9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6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8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8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1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7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8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8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9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6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8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8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1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7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8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8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9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6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8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8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1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7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8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8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9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6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8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8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1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7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8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8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9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6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8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8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1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6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8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8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1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6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8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8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1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6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8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8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1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6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8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8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1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6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8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8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1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6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8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8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1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6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8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8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1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6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8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8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1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E42" sqref="E4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/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/>
      </c>
      <c r="Y3" s="405"/>
      <c r="Z3" s="40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7" t="str">
        <f t="shared" si="0"/>
        <v/>
      </c>
      <c r="Y4" s="408"/>
      <c r="Z4" s="40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7" t="str">
        <f t="shared" si="0"/>
        <v/>
      </c>
      <c r="Y5" s="408"/>
      <c r="Z5" s="40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E42" sqref="E4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IF(GROUPS!F5="","",GROUPS!F5)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IF(GROUPS!F6="","",GROUPS!F6)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E42" sqref="E4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IF(GROUPS!H5="","",GROUPS!H5)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IF(GROUPS!H6="","",GROUPS!H6)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E42" sqref="E4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E42" sqref="E4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7" t="str">
        <f>IF(AJ25="","",IF(AJ25&gt;AJ26,AB25,AB26))</f>
        <v/>
      </c>
    </row>
    <row r="16" spans="2:42" ht="15.6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7"/>
      <c r="AN17" s="427"/>
      <c r="AO17" s="428"/>
    </row>
    <row r="18" spans="3:42" ht="15.6">
      <c r="C18" s="35"/>
      <c r="D18" s="2"/>
      <c r="P18" s="76"/>
      <c r="Y18" s="80"/>
      <c r="AJ18" s="8"/>
      <c r="AM18" s="427"/>
      <c r="AO18" s="428"/>
    </row>
    <row r="19" spans="3:42" ht="16.2" thickBot="1">
      <c r="C19" s="35"/>
      <c r="D19" s="2"/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58</v>
      </c>
      <c r="AO20" s="429"/>
    </row>
    <row r="21" spans="3:42" ht="16.2" thickBot="1">
      <c r="C21" s="35"/>
      <c r="D21" s="2"/>
      <c r="Y21" s="80"/>
      <c r="AM21" s="433" t="s">
        <v>59</v>
      </c>
      <c r="AN21" s="431"/>
      <c r="AO21" s="429"/>
    </row>
    <row r="22" spans="3:42" ht="15.6">
      <c r="C22" s="35"/>
      <c r="D22" s="2"/>
      <c r="Y22" s="80"/>
      <c r="AM22" s="434"/>
      <c r="AN22" s="431"/>
      <c r="AO22" s="436" t="s">
        <v>60</v>
      </c>
    </row>
    <row r="23" spans="3:42" ht="16.2" thickBot="1">
      <c r="C23" s="35"/>
      <c r="D23" s="2"/>
      <c r="Y23" s="80"/>
      <c r="AM23" s="435"/>
      <c r="AN23" s="432"/>
      <c r="AO23" s="43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2" t="str">
        <f>IF(AJ25="","",IF(AJ25&gt;AJ26,AB25,AB26))</f>
        <v/>
      </c>
      <c r="AO28" s="442"/>
      <c r="AP28" s="442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/>
      </c>
      <c r="AO29" s="443"/>
      <c r="AP29" s="443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/>
      </c>
      <c r="AO30" s="444"/>
      <c r="AP30" s="444"/>
    </row>
    <row r="31" spans="3:42" ht="15.6">
      <c r="C31" s="35"/>
      <c r="D31" s="2"/>
      <c r="F31" s="254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/>
      </c>
      <c r="AO31" s="444"/>
      <c r="AP31" s="444"/>
    </row>
    <row r="32" spans="3:42" ht="15.6">
      <c r="C32" s="35"/>
      <c r="D32" s="2"/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/>
      </c>
      <c r="AO33" s="445"/>
      <c r="AP33" s="445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5"/>
      <c r="AL43" s="163"/>
      <c r="AM43" s="4"/>
      <c r="AN43" s="438"/>
      <c r="AO43" s="438"/>
      <c r="AP43" s="438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8" t="s">
        <v>61</v>
      </c>
      <c r="D1" s="426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2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7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7" t="str">
        <f>IF(AK25="","",IF(AK25&lt;AK26,AC25,AC26))</f>
        <v/>
      </c>
      <c r="AO16" s="427"/>
      <c r="AP16" s="428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7"/>
      <c r="AO17" s="427"/>
      <c r="AP17" s="428"/>
    </row>
    <row r="18" spans="2:43" ht="15.6">
      <c r="B18" s="35"/>
      <c r="C18" s="35"/>
      <c r="D18" s="2"/>
      <c r="Q18" s="76"/>
      <c r="Z18" s="80"/>
      <c r="AK18" s="8"/>
      <c r="AN18" s="427"/>
      <c r="AP18" s="428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9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0" t="s">
        <v>58</v>
      </c>
      <c r="AP20" s="429"/>
    </row>
    <row r="21" spans="2:43" ht="16.2" customHeight="1" thickBot="1">
      <c r="C21" s="449" t="s">
        <v>594</v>
      </c>
      <c r="D21" s="449"/>
      <c r="Z21" s="80"/>
      <c r="AN21" s="433" t="s">
        <v>59</v>
      </c>
      <c r="AO21" s="431"/>
      <c r="AP21" s="429"/>
    </row>
    <row r="22" spans="2:43" ht="15.6" customHeight="1">
      <c r="C22" s="449"/>
      <c r="D22" s="449"/>
      <c r="Z22" s="80"/>
      <c r="AN22" s="434"/>
      <c r="AO22" s="431"/>
      <c r="AP22" s="436" t="s">
        <v>60</v>
      </c>
    </row>
    <row r="23" spans="2:43" ht="16.2" customHeight="1" thickBot="1">
      <c r="C23" s="449"/>
      <c r="D23" s="449"/>
      <c r="Z23" s="80"/>
      <c r="AN23" s="435"/>
      <c r="AO23" s="432"/>
      <c r="AP23" s="43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9" t="s">
        <v>81</v>
      </c>
      <c r="AN27" s="440"/>
      <c r="AO27" s="440"/>
      <c r="AP27" s="440"/>
      <c r="AQ27" s="441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2" t="str">
        <f>IF(AK25="","",IF(AK25&gt;AK26,AC25,AC26))</f>
        <v/>
      </c>
      <c r="AP28" s="442"/>
      <c r="AQ28" s="442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3" t="str">
        <f>IF(AK25="","",IF(AK25&lt;AK26,AC25,AC26))</f>
        <v/>
      </c>
      <c r="AP29" s="443"/>
      <c r="AQ29" s="443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4" t="str">
        <f>IF(AK25=AK26,"",IF(AK34=AK35,AC34,IF(AK34&gt;AK35,AC34,AC35)))</f>
        <v/>
      </c>
      <c r="AP30" s="444"/>
      <c r="AQ30" s="444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4" t="str">
        <f>IF(AK25=AK26,"",IF(AK34=AK35,AC35,IF(AK34&lt;AK35,AC34,AC35)))</f>
        <v/>
      </c>
      <c r="AP31" s="444"/>
      <c r="AQ31" s="444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5" t="str">
        <f>IF(P7="","",IF(P7&lt;P8,H7,H8))</f>
        <v/>
      </c>
      <c r="AP32" s="445"/>
      <c r="AQ32" s="445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5" t="str">
        <f>IF(P19="","",IF(P19&lt;P20,H19,H20))</f>
        <v/>
      </c>
      <c r="AP33" s="445"/>
      <c r="AQ33" s="445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5" t="str">
        <f>IF(P31="","",IF(P31&lt;P32,H31,H32))</f>
        <v/>
      </c>
      <c r="AP34" s="445"/>
      <c r="AQ34" s="445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5" t="str">
        <f>IF(P43="","",IF(P43&lt;P44,H43,H44))</f>
        <v/>
      </c>
      <c r="AP35" s="445"/>
      <c r="AQ35" s="445"/>
    </row>
    <row r="36" spans="3:43">
      <c r="Q36" s="76"/>
      <c r="Z36" s="81"/>
      <c r="AM36" s="163"/>
      <c r="AN36" s="4"/>
      <c r="AO36" s="438"/>
      <c r="AP36" s="438"/>
      <c r="AQ36" s="438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8"/>
      <c r="AP37" s="438"/>
      <c r="AQ37" s="438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8"/>
      <c r="AP38" s="438"/>
      <c r="AQ38" s="438"/>
    </row>
    <row r="39" spans="3:43">
      <c r="Q39" s="76"/>
      <c r="AM39" s="163"/>
      <c r="AN39" s="4"/>
      <c r="AO39" s="438"/>
      <c r="AP39" s="438"/>
      <c r="AQ39" s="438"/>
    </row>
    <row r="40" spans="3:43">
      <c r="Q40" s="76"/>
      <c r="AM40" s="163"/>
      <c r="AN40" s="4"/>
      <c r="AO40" s="438"/>
      <c r="AP40" s="438"/>
      <c r="AQ40" s="438"/>
    </row>
    <row r="41" spans="3:43">
      <c r="P41" s="8"/>
      <c r="Q41" s="76"/>
      <c r="AM41" s="163"/>
      <c r="AN41" s="4"/>
      <c r="AO41" s="438"/>
      <c r="AP41" s="438"/>
      <c r="AQ41" s="438"/>
    </row>
    <row r="42" spans="3:43">
      <c r="P42" s="8"/>
      <c r="Q42" s="76"/>
      <c r="AM42" s="163"/>
      <c r="AN42" s="4"/>
      <c r="AO42" s="438"/>
      <c r="AP42" s="438"/>
      <c r="AQ42" s="438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8"/>
      <c r="AP43" s="438"/>
      <c r="AQ43" s="438"/>
    </row>
    <row r="44" spans="3:43">
      <c r="F44">
        <v>8</v>
      </c>
      <c r="G44" s="312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8"/>
      <c r="AP50" s="438"/>
      <c r="AQ50" s="438"/>
    </row>
    <row r="51" spans="37:43">
      <c r="AN51" s="4"/>
      <c r="AO51" s="438"/>
      <c r="AP51" s="438"/>
      <c r="AQ51" s="438"/>
    </row>
    <row r="52" spans="37:43">
      <c r="AN52" s="4"/>
      <c r="AO52" s="438"/>
      <c r="AP52" s="438"/>
      <c r="AQ52" s="43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AA10" zoomScale="80" zoomScaleNormal="80" workbookViewId="0">
      <selection activeCell="AY15" sqref="AY15:AY17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5" t="s">
        <v>61</v>
      </c>
      <c r="D1" s="426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351" t="s">
        <v>926</v>
      </c>
      <c r="G3" s="35"/>
    </row>
    <row r="4" spans="2:53" ht="16.2" thickBot="1">
      <c r="B4" s="214" t="s">
        <v>55</v>
      </c>
      <c r="C4" s="215">
        <v>2</v>
      </c>
      <c r="D4" s="351" t="s">
        <v>927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351" t="s">
        <v>933</v>
      </c>
      <c r="F5" s="2">
        <v>1</v>
      </c>
      <c r="G5" s="155">
        <v>1</v>
      </c>
      <c r="H5" s="156" t="str">
        <f>IF(G5="","",VLOOKUP(G5,$C$3:$D$18,2,FALSE))</f>
        <v>М. Ристески - К. Каламадевски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351" t="s">
        <v>924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351" t="s">
        <v>930</v>
      </c>
      <c r="F7" s="2"/>
      <c r="G7" s="153"/>
      <c r="Q7" s="76"/>
      <c r="R7" s="96" t="str">
        <f>H5</f>
        <v>М. Ристески - К. Каламадевски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351" t="s">
        <v>925</v>
      </c>
      <c r="F8" s="2"/>
      <c r="G8" s="153"/>
      <c r="Q8" s="82"/>
      <c r="R8" s="96" t="str">
        <f>IF(P10="","",IF(P10&gt;P11,H10,H11))</f>
        <v>Л. Ивановски - С. Арсов</v>
      </c>
      <c r="S8" s="75">
        <v>4</v>
      </c>
      <c r="T8" s="75">
        <v>2</v>
      </c>
      <c r="U8" s="75">
        <v>4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8" t="s">
        <v>30</v>
      </c>
      <c r="C9" s="210">
        <v>7</v>
      </c>
      <c r="D9" s="351" t="s">
        <v>931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351" t="s">
        <v>934</v>
      </c>
      <c r="F10" s="2">
        <v>2</v>
      </c>
      <c r="G10" s="152">
        <v>9</v>
      </c>
      <c r="H10" s="151" t="str">
        <f>IF(G10="","",VLOOKUP(G10,$C$3:$D$18,2,FALSE))</f>
        <v>Л. Ивановски - С. Арсов</v>
      </c>
      <c r="I10" s="75">
        <v>11</v>
      </c>
      <c r="J10" s="75">
        <v>0</v>
      </c>
      <c r="K10" s="75">
        <v>11</v>
      </c>
      <c r="L10" s="75">
        <v>0</v>
      </c>
      <c r="M10" s="75">
        <v>11</v>
      </c>
      <c r="N10" s="75">
        <v>0</v>
      </c>
      <c r="O10" s="75"/>
      <c r="P10" s="17">
        <f>IF(I10="","",SUMPRODUCT(--(I10:O10&gt;I11:O11)))</f>
        <v>3</v>
      </c>
      <c r="Z10" s="8"/>
      <c r="AA10" s="76"/>
    </row>
    <row r="11" spans="2:53" ht="15.6">
      <c r="B11" s="212" t="s">
        <v>31</v>
      </c>
      <c r="C11" s="213">
        <v>9</v>
      </c>
      <c r="D11" s="351" t="s">
        <v>929</v>
      </c>
      <c r="F11" s="2">
        <v>3</v>
      </c>
      <c r="G11" s="154">
        <v>8</v>
      </c>
      <c r="H11" s="151" t="str">
        <f>IF(G11="","",VLOOKUP(G11,$C$3:$D$18,2,FALSE))</f>
        <v>О. Илиески - М. Стојанов</v>
      </c>
      <c r="I11" s="75"/>
      <c r="J11" s="75"/>
      <c r="K11" s="75"/>
      <c r="L11" s="75"/>
      <c r="M11" s="75"/>
      <c r="N11" s="75"/>
      <c r="O11" s="75"/>
      <c r="P11" s="17">
        <f>IF(I10="","",SUMPRODUCT(--(I10:O10&lt;I11:O11)))</f>
        <v>0</v>
      </c>
      <c r="AA11" s="76"/>
    </row>
    <row r="12" spans="2:53" ht="16.2" thickBot="1">
      <c r="B12" s="214" t="s">
        <v>51</v>
      </c>
      <c r="C12" s="215">
        <v>10</v>
      </c>
      <c r="D12" s="351" t="s">
        <v>932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351" t="s">
        <v>928</v>
      </c>
      <c r="F13" s="2"/>
      <c r="G13" s="153"/>
      <c r="P13" s="8"/>
      <c r="AA13" s="76"/>
      <c r="AB13" s="95" t="str">
        <f>IF(Z7="","",IF(Z7&gt;Z8,R7,R8))</f>
        <v>М. Ристески - К. Каламадевски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>Дарис Мемиќ - С. Тодоровски</v>
      </c>
      <c r="AC14" s="75">
        <v>5</v>
      </c>
      <c r="AD14" s="75">
        <v>8</v>
      </c>
      <c r="AE14" s="75">
        <v>5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3" ht="15.6">
      <c r="C15" s="35"/>
      <c r="D15" s="2"/>
      <c r="F15" s="2"/>
      <c r="G15" s="153"/>
      <c r="AA15" s="76"/>
      <c r="AJ15" s="79"/>
      <c r="AY15" s="427" t="str">
        <f>IF(AU25="","",IF(AU25&gt;AU26,AM25,AM26))</f>
        <v>М. Ристески - К. Каламадевски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7" t="str">
        <f>IF(AU25="","",IF(AU25&lt;AU26,AM25,AM26))</f>
        <v>К. Митев - А. Бејковски</v>
      </c>
      <c r="AY16" s="427"/>
      <c r="AZ16" s="428" t="str">
        <f>IF(AU25=AU26,"",IF(AU34=AU35,AM34,IF(AU34&gt;AU35,AM34,AM35)))</f>
        <v>Дарис Мемиќ - С. Тодоровски</v>
      </c>
    </row>
    <row r="17" spans="3:53" ht="15.6">
      <c r="C17" s="35"/>
      <c r="D17" s="2"/>
      <c r="F17" s="2">
        <v>4</v>
      </c>
      <c r="G17" s="155" t="s">
        <v>935</v>
      </c>
      <c r="H17" s="156" t="e">
        <f>IF(G17="","",VLOOKUP(G17,$C$3:$D$18,2,FALSE))</f>
        <v>#N/A</v>
      </c>
      <c r="I17" s="157">
        <v>0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0</v>
      </c>
      <c r="AA17" s="76"/>
      <c r="AJ17" s="80"/>
      <c r="AU17" s="8"/>
      <c r="AX17" s="427"/>
      <c r="AY17" s="427"/>
      <c r="AZ17" s="428"/>
    </row>
    <row r="18" spans="3:53" ht="15.6">
      <c r="C18" s="35"/>
      <c r="D18" s="2"/>
      <c r="E18" s="2" t="s">
        <v>918</v>
      </c>
      <c r="F18" s="2">
        <v>5</v>
      </c>
      <c r="G18" s="152">
        <v>5</v>
      </c>
      <c r="H18" s="151" t="str">
        <f>IF(G18="","",VLOOKUP(G18,$C$3:$D$18,2,FALSE))</f>
        <v>Ј. Пармачки - Ф. Цековски</v>
      </c>
      <c r="I18" s="75">
        <v>11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1</v>
      </c>
      <c r="Q18" s="76"/>
      <c r="AA18" s="76"/>
      <c r="AJ18" s="80"/>
      <c r="AU18" s="8"/>
      <c r="AX18" s="427"/>
      <c r="AZ18" s="42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Ј. Пармачки - Ф. Цековски</v>
      </c>
      <c r="S19" s="75">
        <v>8</v>
      </c>
      <c r="T19" s="75">
        <v>11</v>
      </c>
      <c r="U19" s="75">
        <v>9</v>
      </c>
      <c r="V19" s="75">
        <v>11</v>
      </c>
      <c r="W19" s="75">
        <v>7</v>
      </c>
      <c r="X19" s="75"/>
      <c r="Y19" s="75"/>
      <c r="Z19" s="17">
        <f>IF(S19="","",SUMPRODUCT(--(S19:Y19&gt;S20:Y20)))</f>
        <v>2</v>
      </c>
      <c r="AJ19" s="80"/>
      <c r="AZ19" s="429" t="str">
        <f>IF(AU25=AU26,"",IF(OR(AU34&gt;AU35,AU34&lt;AU35),"",AM35))</f>
        <v>Т. Маркоски - Д. Јоноски</v>
      </c>
    </row>
    <row r="20" spans="3:53" ht="16.2" thickBot="1">
      <c r="C20" s="35"/>
      <c r="D20" s="2"/>
      <c r="F20" s="2"/>
      <c r="G20" s="153"/>
      <c r="Q20" s="82"/>
      <c r="R20" s="96" t="str">
        <f>H23</f>
        <v>Дарис Мемиќ - С. Тодоровски</v>
      </c>
      <c r="S20" s="75">
        <v>11</v>
      </c>
      <c r="T20" s="75">
        <v>9</v>
      </c>
      <c r="U20" s="75">
        <v>11</v>
      </c>
      <c r="V20" s="75">
        <v>8</v>
      </c>
      <c r="W20" s="75">
        <v>11</v>
      </c>
      <c r="X20" s="75"/>
      <c r="Y20" s="75"/>
      <c r="Z20" s="17">
        <f>IF(S19="","",SUMPRODUCT(--(S19:Y19&lt;S20:Y20)))</f>
        <v>3</v>
      </c>
      <c r="AJ20" s="80"/>
      <c r="AY20" s="450" t="s">
        <v>58</v>
      </c>
      <c r="AZ20" s="429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29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4</v>
      </c>
      <c r="H23" s="151" t="str">
        <f>IF(G23="","",VLOOKUP(G23,$C$3:$D$18,2,FALSE))</f>
        <v>Дарис Мемиќ - С. Тодоровски</v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М. Ристески - К. Каламадевски</v>
      </c>
      <c r="AN25" s="75">
        <v>11</v>
      </c>
      <c r="AO25" s="75">
        <v>11</v>
      </c>
      <c r="AP25" s="75">
        <v>16</v>
      </c>
      <c r="AQ25" s="75"/>
      <c r="AR25" s="75"/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К. Митев - А. Бејковски</v>
      </c>
      <c r="AN26" s="75">
        <v>6</v>
      </c>
      <c r="AO26" s="75">
        <v>4</v>
      </c>
      <c r="AP26" s="75">
        <v>4</v>
      </c>
      <c r="AQ26" s="75"/>
      <c r="AR26" s="75"/>
      <c r="AS26" s="75"/>
      <c r="AT26" s="75"/>
      <c r="AU26" s="17">
        <f>IF(AN25="","",SUMPRODUCT(--(AN25:AT25&lt;AN26:AT26)))</f>
        <v>0</v>
      </c>
    </row>
    <row r="27" spans="3:53" ht="15.6">
      <c r="C27" s="35"/>
      <c r="D27" s="2"/>
      <c r="F27" s="2"/>
      <c r="G27" s="35"/>
      <c r="AJ27" s="80"/>
      <c r="AL27" s="38"/>
      <c r="AW27" s="439" t="s">
        <v>81</v>
      </c>
      <c r="AX27" s="440"/>
      <c r="AY27" s="440"/>
      <c r="AZ27" s="440"/>
      <c r="BA27" s="441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8" t="str">
        <f>IF(AU25="","",IF(AU25&gt;AU26,AM25,AM26))</f>
        <v>М. Ристески - К. Каламадевски</v>
      </c>
      <c r="AZ28" s="458"/>
      <c r="BA28" s="458"/>
    </row>
    <row r="29" spans="3:53" ht="15.6">
      <c r="C29" s="35"/>
      <c r="D29" s="2"/>
      <c r="E29" t="s">
        <v>690</v>
      </c>
      <c r="F29" s="2">
        <v>7</v>
      </c>
      <c r="G29" s="155">
        <v>3</v>
      </c>
      <c r="H29" s="156" t="str">
        <f>IF(G29="","",VLOOKUP(G29,$C$3:$D$18,2,FALSE))</f>
        <v>К. Митев - А. Бејковски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3" t="str">
        <f>IF(AU25="","",IF(AU25&lt;AU26,AM25,AM26))</f>
        <v>К. Митев - А. Бејковски</v>
      </c>
      <c r="AZ29" s="443"/>
      <c r="BA29" s="443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4" t="str">
        <f>IF(AU25=AU26,"",IF(AU34=AU35,AM34,IF(AU34&gt;AU35,AM34,AM35)))</f>
        <v>Дарис Мемиќ - С. Тодоровски</v>
      </c>
      <c r="AZ30" s="444"/>
      <c r="BA30" s="444"/>
    </row>
    <row r="31" spans="3:53" ht="15.6">
      <c r="C31" s="35"/>
      <c r="D31" s="2"/>
      <c r="G31" s="153"/>
      <c r="Q31" s="76"/>
      <c r="R31" s="96" t="str">
        <f>H29</f>
        <v>К. Митев - А. Бејковски</v>
      </c>
      <c r="S31" s="75">
        <v>10</v>
      </c>
      <c r="T31" s="75">
        <v>11</v>
      </c>
      <c r="U31" s="75">
        <v>11</v>
      </c>
      <c r="V31" s="75">
        <v>11</v>
      </c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4" t="str">
        <f>IF(AU25=AU26,"",IF(AU34=AU35,AM35,IF(AU34&lt;AU35,AM34,AM35)))</f>
        <v>Т. Маркоски - Д. Јоноски</v>
      </c>
      <c r="AZ31" s="444"/>
      <c r="BA31" s="444"/>
    </row>
    <row r="32" spans="3:53" ht="15.6">
      <c r="C32" s="35"/>
      <c r="D32" s="2"/>
      <c r="G32" s="153"/>
      <c r="Q32" s="82"/>
      <c r="R32" s="96" t="str">
        <f>IF(P34="","",IF(P34&gt;P35,H34,H35))</f>
        <v>Давуд Мемиќ - К. Тодоровски</v>
      </c>
      <c r="S32" s="75">
        <v>12</v>
      </c>
      <c r="T32" s="75">
        <v>5</v>
      </c>
      <c r="U32" s="75">
        <v>5</v>
      </c>
      <c r="V32" s="75">
        <v>4</v>
      </c>
      <c r="W32" s="75"/>
      <c r="X32" s="75"/>
      <c r="Y32" s="75"/>
      <c r="Z32" s="17">
        <f>IF(S31="","",SUMPRODUCT(--(S31:Y31&lt;S32:Y32)))</f>
        <v>1</v>
      </c>
      <c r="AJ32" s="80"/>
      <c r="AL32" s="38"/>
      <c r="AW32" s="87">
        <v>5</v>
      </c>
      <c r="AX32" s="88" t="s">
        <v>80</v>
      </c>
      <c r="AY32" s="445" t="str">
        <f>IF(Z7="","",IF(Z7&lt;Z8,R7,R8))</f>
        <v>Л. Ивановски - С. Арсов</v>
      </c>
      <c r="AZ32" s="445"/>
      <c r="BA32" s="445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5" t="str">
        <f>IF(Z19="","",IF(Z19&lt;Z20,R19,R20))</f>
        <v>Ј. Пармачки - Ф. Цековски</v>
      </c>
      <c r="AZ33" s="445"/>
      <c r="BA33" s="445"/>
    </row>
    <row r="34" spans="3:53" ht="15.6">
      <c r="C34" s="35"/>
      <c r="D34" s="2"/>
      <c r="E34" s="2" t="s">
        <v>918</v>
      </c>
      <c r="F34" s="2">
        <v>8</v>
      </c>
      <c r="G34" s="152">
        <v>10</v>
      </c>
      <c r="H34" s="151" t="str">
        <f>IF(G34="","",VLOOKUP(G34,$C$3:$D$18,2,FALSE))</f>
        <v>Д. Треновски - М. Тачунски</v>
      </c>
      <c r="I34" s="75">
        <v>8</v>
      </c>
      <c r="J34" s="75">
        <v>11</v>
      </c>
      <c r="K34" s="75">
        <v>7</v>
      </c>
      <c r="L34" s="75"/>
      <c r="M34" s="75"/>
      <c r="N34" s="75"/>
      <c r="O34" s="75"/>
      <c r="P34" s="17">
        <f>IF(I34="","",SUMPRODUCT(--(I34:O34&gt;I35:O35)))</f>
        <v>0</v>
      </c>
      <c r="AA34" s="76"/>
      <c r="AJ34" s="80"/>
      <c r="AL34" s="62"/>
      <c r="AM34" s="98" t="str">
        <f>IF(AJ13="","",IF(AJ13&lt;AJ14,AB13,AB14))</f>
        <v>Дарис Мемиќ - С. Тодоровски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5" t="str">
        <f>IF(Z31="","",IF(Z31&lt;Z32,R31,R32))</f>
        <v>Давуд Мемиќ - К. Тодоровски</v>
      </c>
      <c r="AZ34" s="445"/>
      <c r="BA34" s="445"/>
    </row>
    <row r="35" spans="3:53">
      <c r="F35" s="2">
        <v>9</v>
      </c>
      <c r="G35" s="154">
        <v>6</v>
      </c>
      <c r="H35" s="151" t="str">
        <f>IF(G35="","",VLOOKUP(G35,$C$3:$D$18,2,FALSE))</f>
        <v>Давуд Мемиќ - К. Тодоровски</v>
      </c>
      <c r="I35" s="75">
        <v>11</v>
      </c>
      <c r="J35" s="75">
        <v>13</v>
      </c>
      <c r="K35" s="75">
        <v>11</v>
      </c>
      <c r="L35" s="75"/>
      <c r="M35" s="75"/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Т. Маркоски - Д. Јоноски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6" t="str">
        <f>IF(Z43="","",IF(Z43&lt;Z44,R43,R44))</f>
        <v>Д. Парасков - М. Цикарски</v>
      </c>
      <c r="AZ35" s="446"/>
      <c r="BA35" s="446"/>
    </row>
    <row r="36" spans="3:53">
      <c r="F36" s="2"/>
      <c r="G36" s="153"/>
      <c r="AA36" s="76"/>
      <c r="AJ36" s="81"/>
      <c r="AW36" s="164"/>
      <c r="AX36" s="165"/>
      <c r="AY36" s="447"/>
      <c r="AZ36" s="447"/>
      <c r="BA36" s="447"/>
    </row>
    <row r="37" spans="3:53">
      <c r="F37" s="2"/>
      <c r="G37" s="153"/>
      <c r="P37" s="8"/>
      <c r="AA37" s="76"/>
      <c r="AB37" s="95" t="str">
        <f>IF(Z31="","",IF(Z31&gt;Z32,R31,R32))</f>
        <v>К. Митев - А. Бејковски</v>
      </c>
      <c r="AC37" s="75">
        <v>12</v>
      </c>
      <c r="AD37" s="75">
        <v>8</v>
      </c>
      <c r="AE37" s="75">
        <v>7</v>
      </c>
      <c r="AF37" s="75">
        <v>11</v>
      </c>
      <c r="AG37" s="75">
        <v>11</v>
      </c>
      <c r="AH37" s="75"/>
      <c r="AI37" s="75"/>
      <c r="AJ37" s="17">
        <f>IF(AC37="","",SUMPRODUCT(--(AC37:AI37&gt;AC38:AI38)))</f>
        <v>3</v>
      </c>
      <c r="AK37" s="11"/>
      <c r="AW37" s="163"/>
      <c r="AX37" s="4"/>
      <c r="AY37" s="438"/>
      <c r="AZ37" s="438"/>
      <c r="BA37" s="438"/>
    </row>
    <row r="38" spans="3:53">
      <c r="F38" s="2"/>
      <c r="G38" s="153"/>
      <c r="P38" s="8"/>
      <c r="AA38" s="82"/>
      <c r="AB38" s="95" t="str">
        <f>IF(Z43="","",IF(Z43&gt;Z44,R43,R44))</f>
        <v>Т. Маркоски - Д. Јоноски</v>
      </c>
      <c r="AC38" s="75">
        <v>10</v>
      </c>
      <c r="AD38" s="75">
        <v>11</v>
      </c>
      <c r="AE38" s="75">
        <v>11</v>
      </c>
      <c r="AF38" s="75">
        <v>8</v>
      </c>
      <c r="AG38" s="75">
        <v>9</v>
      </c>
      <c r="AH38" s="75"/>
      <c r="AI38" s="75"/>
      <c r="AJ38" s="17">
        <f>IF(AC37="","",SUMPRODUCT(--(AC37:AI37&lt;AC38:AI38)))</f>
        <v>2</v>
      </c>
      <c r="AK38" s="11"/>
      <c r="AW38" s="163"/>
      <c r="AX38" s="4"/>
      <c r="AY38" s="438"/>
      <c r="AZ38" s="438"/>
      <c r="BA38" s="438"/>
    </row>
    <row r="39" spans="3:53">
      <c r="F39" s="2"/>
      <c r="G39" s="153"/>
      <c r="AA39" s="76"/>
      <c r="AW39" s="163"/>
      <c r="AX39" s="4"/>
      <c r="AY39" s="438"/>
      <c r="AZ39" s="438"/>
      <c r="BA39" s="438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8"/>
      <c r="AZ40" s="438"/>
      <c r="BA40" s="438"/>
    </row>
    <row r="41" spans="3:53">
      <c r="F41" s="2">
        <v>10</v>
      </c>
      <c r="G41" s="155">
        <v>7</v>
      </c>
      <c r="H41" s="156" t="str">
        <f>IF(G41="","",VLOOKUP(G41,$C$3:$D$18,2,FALSE))</f>
        <v>Д. Парасков - М. Цикарски</v>
      </c>
      <c r="I41" s="157">
        <v>7</v>
      </c>
      <c r="J41" s="157">
        <v>11</v>
      </c>
      <c r="K41" s="157">
        <v>11</v>
      </c>
      <c r="L41" s="157">
        <v>11</v>
      </c>
      <c r="M41" s="157"/>
      <c r="N41" s="157"/>
      <c r="O41" s="157"/>
      <c r="P41" s="158" cm="1">
        <f t="array" ref="P41">IF(I41="","",SUMPRODUCT(--(I41:O41&gt;I42:O42)))</f>
        <v>3</v>
      </c>
      <c r="Z41" s="8"/>
      <c r="AA41" s="76"/>
      <c r="AW41" s="163"/>
      <c r="AX41" s="4"/>
      <c r="AY41" s="438"/>
      <c r="AZ41" s="438"/>
      <c r="BA41" s="438"/>
    </row>
    <row r="42" spans="3:53" ht="15.6">
      <c r="F42" s="2">
        <v>11</v>
      </c>
      <c r="G42" s="152">
        <v>11</v>
      </c>
      <c r="H42" s="151" t="str">
        <f>IF(G42="","",VLOOKUP(G42,$C$3:$D$18,2,FALSE))</f>
        <v>А. Пешевски - П. Постоловски</v>
      </c>
      <c r="I42" s="75">
        <v>11</v>
      </c>
      <c r="J42" s="75">
        <v>2</v>
      </c>
      <c r="K42" s="75">
        <v>6</v>
      </c>
      <c r="L42" s="75">
        <v>2</v>
      </c>
      <c r="M42" s="75"/>
      <c r="N42" s="75"/>
      <c r="O42" s="75"/>
      <c r="P42" s="17" cm="1">
        <f t="array" ref="P42">IF(I41="","",SUMPRODUCT(--(I41:O41&lt;I42:O42)))</f>
        <v>1</v>
      </c>
      <c r="Q42" s="76"/>
      <c r="Z42" s="8"/>
      <c r="AA42" s="76"/>
      <c r="AW42" s="163"/>
      <c r="AX42" s="4"/>
      <c r="AY42" s="438"/>
      <c r="AZ42" s="438"/>
      <c r="BA42" s="438"/>
    </row>
    <row r="43" spans="3:53">
      <c r="F43" s="2"/>
      <c r="G43" s="153"/>
      <c r="Q43" s="76"/>
      <c r="R43" s="96" t="str">
        <f>IF(P41="","",IF(P41&gt;P42,H41,H42))</f>
        <v>Д. Парасков - М. Цикарски</v>
      </c>
      <c r="S43" s="75">
        <v>1</v>
      </c>
      <c r="T43" s="75">
        <v>6</v>
      </c>
      <c r="U43" s="75">
        <v>9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38"/>
      <c r="AZ43" s="438"/>
      <c r="BA43" s="438"/>
    </row>
    <row r="44" spans="3:53">
      <c r="F44" s="2"/>
      <c r="G44" s="153"/>
      <c r="Q44" s="82"/>
      <c r="R44" s="96" t="str">
        <f>H47</f>
        <v>Т. Маркоски - Д. Јоноски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2</v>
      </c>
      <c r="H47" s="151" t="str">
        <f>IF(G47="","",VLOOKUP(G47,$C$3:$D$18,2,FALSE))</f>
        <v>Т. Маркоски - Д. Јоноски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8"/>
      <c r="AZ50" s="438"/>
      <c r="BA50" s="438"/>
    </row>
    <row r="51" spans="47:53">
      <c r="AX51" s="4"/>
      <c r="AY51" s="438"/>
      <c r="AZ51" s="438"/>
      <c r="BA51" s="438"/>
    </row>
    <row r="52" spans="47:53">
      <c r="AX52" s="4"/>
      <c r="AY52" s="438"/>
      <c r="AZ52" s="438"/>
      <c r="BA52" s="438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2" t="str">
        <f>IF(AT25="","",IF(AT25&gt;AT26,AL25,AL26))</f>
        <v/>
      </c>
      <c r="AY28" s="442"/>
      <c r="AZ28" s="442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2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58</v>
      </c>
      <c r="BH20" s="42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31"/>
      <c r="BH22" s="43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32"/>
      <c r="BH23" s="43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58</v>
      </c>
      <c r="BH46" s="42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31"/>
      <c r="BH48" s="43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32"/>
      <c r="BH49" s="43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9" t="s">
        <v>81</v>
      </c>
      <c r="BF51" s="440"/>
      <c r="BG51" s="440"/>
      <c r="BH51" s="440"/>
      <c r="BI51" s="44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8" t="str">
        <f>IF(BD33="","",IF(BD33&gt;BD34,AV33,AV34))</f>
        <v/>
      </c>
      <c r="BH52" s="468"/>
      <c r="BI52" s="468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3" t="str">
        <f>IF(BD33=BD34,"",IF(BD33="","",IF(BD33&lt;BD34,AV33,AV34)))</f>
        <v/>
      </c>
      <c r="BH53" s="443"/>
      <c r="BI53" s="44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4" t="str">
        <f>IF(BD33=BD34,"",IF(BD41=BD42,AV41,IF(BD41&gt;BD42,AV41,AV42)))</f>
        <v/>
      </c>
      <c r="BH54" s="444"/>
      <c r="BI54" s="44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4" t="str">
        <f>IF(BD33=BD34,"",IF(BD41=BD42,AV42,IF(BD42&lt;BD41,AV42,AV41)))</f>
        <v/>
      </c>
      <c r="BH55" s="444"/>
      <c r="BI55" s="444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5" t="str">
        <f>IF(AI9="","",IF(AI9&lt;AI10,AA9,AA10))</f>
        <v/>
      </c>
      <c r="BH56" s="445"/>
      <c r="BI56" s="44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5" t="str">
        <f>IF(AI25="","",IF(AI25&lt;AI26,AA25,AA26))</f>
        <v/>
      </c>
      <c r="BH57" s="445"/>
      <c r="BI57" s="44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5" t="str">
        <f>IF(AI41="","",IF(AI41&lt;AI42,AA41,AA42))</f>
        <v/>
      </c>
      <c r="BH58" s="445"/>
      <c r="BI58" s="445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5" t="str">
        <f>IF(AI57="","",IF(AI57&lt;AI58,AA57,AA58))</f>
        <v/>
      </c>
      <c r="BH59" s="445"/>
      <c r="BI59" s="44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2" t="str">
        <f>IF(Y5="","",IF(Y5&lt;Y6,Q5,Q6))</f>
        <v/>
      </c>
      <c r="BH60" s="462"/>
      <c r="BI60" s="46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2" t="str">
        <f>IF(Y13="","",IF(Y13&lt;Y14,Q13,Q14))</f>
        <v/>
      </c>
      <c r="BH61" s="462"/>
      <c r="BI61" s="46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2" t="str">
        <f>IF(Y21="","",IF(Y21&lt;Y22,Q21,Q22))</f>
        <v/>
      </c>
      <c r="BH62" s="462"/>
      <c r="BI62" s="46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2" t="str">
        <f>IF(Y29="","",IF(Y29&lt;Y30,Q29,Q30))</f>
        <v/>
      </c>
      <c r="BH63" s="462"/>
      <c r="BI63" s="462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2" t="str">
        <f>IF(Y37="","",IF(Y37&lt;Y38,Q37,Q38))</f>
        <v/>
      </c>
      <c r="BH64" s="462"/>
      <c r="BI64" s="46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2" t="str">
        <f>IF(Y45="","",IF(Y45&lt;Y46,Q45,Q46))</f>
        <v/>
      </c>
      <c r="BH65" s="462"/>
      <c r="BI65" s="46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2" t="str">
        <f>IF(Y53="","",IF(Y53&lt;Y54,Q53,Q54))</f>
        <v/>
      </c>
      <c r="BH66" s="462"/>
      <c r="BI66" s="46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2" t="str">
        <f>IF(Y61="","",IF(Y61&lt;Y62,Q61,Q62))</f>
        <v/>
      </c>
      <c r="BH67" s="462"/>
      <c r="BI67" s="46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2025-05-31T19:33:03Z</dcterms:modified>
</cp:coreProperties>
</file>