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8" i="2"/>
  <c r="J8" i="2"/>
  <c r="J6" i="2"/>
  <c r="L10" i="2"/>
  <c r="J7" i="2"/>
  <c r="L9" i="2"/>
  <c r="M9" i="2"/>
  <c r="M7" i="2"/>
  <c r="I8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6" i="2"/>
  <c r="AK11" i="1"/>
  <c r="AL11" i="1" s="1"/>
  <c r="J10" i="2"/>
  <c r="J5" i="2"/>
  <c r="L7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7" i="2"/>
  <c r="AK8" i="1"/>
  <c r="AL8" i="1" s="1"/>
  <c r="M8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8" i="2"/>
  <c r="K7" i="2"/>
  <c r="N7" i="2"/>
  <c r="K8" i="2"/>
  <c r="N4" i="2"/>
  <c r="N11" i="2"/>
  <c r="K11" i="2"/>
  <c r="N9" i="2"/>
  <c r="K5" i="2"/>
  <c r="K6" i="2"/>
  <c r="N6" i="2"/>
  <c r="N5" i="2"/>
  <c r="N10" i="2"/>
  <c r="K4" i="2"/>
  <c r="K10" i="2"/>
  <c r="AL5" i="1"/>
  <c r="H10" i="2" s="1"/>
  <c r="G11" i="2" l="1"/>
  <c r="H4" i="2"/>
  <c r="G4" i="2"/>
  <c r="G7" i="2"/>
  <c r="H6" i="2"/>
  <c r="G5" i="2"/>
  <c r="H9" i="2"/>
  <c r="G10" i="2"/>
  <c r="O10" i="2" s="1"/>
  <c r="H11" i="2"/>
  <c r="H7" i="2"/>
  <c r="H8" i="2"/>
  <c r="G9" i="2"/>
  <c r="G8" i="2"/>
  <c r="H5" i="2"/>
  <c r="G6" i="2"/>
  <c r="O11" i="2" l="1"/>
  <c r="O5" i="2"/>
  <c r="O4" i="2"/>
  <c r="O7" i="2"/>
  <c r="O9" i="2"/>
  <c r="O8" i="2"/>
  <c r="O6" i="2"/>
</calcChain>
</file>

<file path=xl/sharedStrings.xml><?xml version="1.0" encoding="utf-8"?>
<sst xmlns="http://schemas.openxmlformats.org/spreadsheetml/2006/main" count="295" uniqueCount="39">
  <si>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</si>
  <si>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</si>
  <si>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</si>
  <si>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</si>
  <si>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</si>
  <si>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</si>
  <si>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</si>
  <si>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</si>
  <si>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</si>
  <si>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</si>
  <si>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</si>
  <si>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</si>
  <si>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</si>
  <si>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</si>
  <si>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</si>
  <si>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</si>
  <si>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</si>
  <si>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</si>
  <si>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</si>
  <si>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</si>
  <si>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</si>
  <si>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</si>
  <si>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</si>
  <si>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</si>
  <si>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</si>
  <si>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</si>
  <si>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</si>
  <si>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</si>
  <si>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</si>
  <si>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</si>
  <si>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</si>
  <si>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</si>
  <si>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</si>
  <si>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</si>
  <si>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Сара Ризовска (339)</t>
  </si>
  <si>
    <t>Елена Марковска (515)</t>
  </si>
  <si>
    <t>Љубица Смилеска (412)</t>
  </si>
  <si>
    <t>Моника Стајковска (337)</t>
  </si>
  <si>
    <t>Калина Митева (588)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</si>
</sst>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topLeftCell="A2" workbookViewId="0">
      <selection activeCell="O6" sqref="O6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ht="14.4" thickBot="1" x14ac:dyDescent="0.3">
      <c r="B4" s="9">
        <v>1</v>
      </c>
      <c r="C4" s="108" t="s">
        <v>37</v>
      </c>
      <c r="E4" s="13">
        <v>1</v>
      </c>
      <c r="F4" s="108" t="s">
        <v>37</v>
      </c>
      <c r="G4" s="74">
        <f t="shared" ref="G4:G11" si="0">SUMIF(IGRAC1,PROPER(F4),POBEDI1)+SUMIF(IGRAC2,PROPER(F4),POBEDI2)</f>
        <v>4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12</v>
      </c>
      <c r="J4" s="75">
        <f t="shared" ref="J4:J11" si="3">SUMIF(IGRAC1,PROPER(F4),SETOVI2)+SUMIF(IGRAC2,PROPER(F4),SETOVI1)</f>
        <v>0</v>
      </c>
      <c r="K4" s="75">
        <f t="shared" ref="K4:K11" si="4">I4-J4</f>
        <v>12</v>
      </c>
      <c r="L4" s="75">
        <f t="shared" ref="L4:L11" si="5">SUMIF(IGRAC1,PROPER(F4),POENI1)+SUMIF(IGRAC2,PROPER(F4),POENI2)</f>
        <v>136</v>
      </c>
      <c r="M4" s="75">
        <f t="shared" ref="M4:M11" si="6">SUMIF(IGRAC1,PROPER(F4),POENI2)+SUMIF(IGRAC2,PROPER(F4),POENI1)</f>
        <v>71</v>
      </c>
      <c r="N4" s="75">
        <f t="shared" ref="N4:N11" si="7">L4-M4</f>
        <v>65</v>
      </c>
      <c r="O4" s="76">
        <f t="shared" ref="O4:O11" si="8">(G4*2)+H4</f>
        <v>8</v>
      </c>
    </row>
    <row r="5" spans="2:16" x14ac:dyDescent="0.25">
      <c r="B5" s="10">
        <v>2</v>
      </c>
      <c r="C5" s="108" t="s">
        <v>34</v>
      </c>
      <c r="E5" s="14">
        <v>2</v>
      </c>
      <c r="F5" s="108" t="s">
        <v>34</v>
      </c>
      <c r="G5" s="77">
        <f t="shared" si="0"/>
        <v>3</v>
      </c>
      <c r="H5" s="78">
        <f t="shared" si="1"/>
        <v>1</v>
      </c>
      <c r="I5" s="78">
        <f t="shared" si="2"/>
        <v>9</v>
      </c>
      <c r="J5" s="78">
        <f t="shared" si="3"/>
        <v>6</v>
      </c>
      <c r="K5" s="78">
        <f t="shared" si="4"/>
        <v>3</v>
      </c>
      <c r="L5" s="78">
        <f t="shared" si="5"/>
        <v>154</v>
      </c>
      <c r="M5" s="78">
        <f t="shared" si="6"/>
        <v>127</v>
      </c>
      <c r="N5" s="78">
        <f t="shared" si="7"/>
        <v>27</v>
      </c>
      <c r="O5" s="79">
        <f t="shared" si="8"/>
        <v>7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35</v>
      </c>
      <c r="G6" s="77">
        <f t="shared" si="0"/>
        <v>2</v>
      </c>
      <c r="H6" s="78">
        <f t="shared" si="1"/>
        <v>2</v>
      </c>
      <c r="I6" s="78">
        <f t="shared" si="2"/>
        <v>7</v>
      </c>
      <c r="J6" s="78">
        <f t="shared" si="3"/>
        <v>7</v>
      </c>
      <c r="K6" s="78">
        <f t="shared" si="4"/>
        <v>0</v>
      </c>
      <c r="L6" s="78">
        <f t="shared" si="5"/>
        <v>128</v>
      </c>
      <c r="M6" s="78">
        <f t="shared" si="6"/>
        <v>138</v>
      </c>
      <c r="N6" s="78">
        <f t="shared" si="7"/>
        <v>-10</v>
      </c>
      <c r="O6" s="79">
        <f t="shared" si="8"/>
        <v>6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36</v>
      </c>
      <c r="G7" s="77">
        <f t="shared" si="0"/>
        <v>1</v>
      </c>
      <c r="H7" s="78">
        <f t="shared" si="1"/>
        <v>3</v>
      </c>
      <c r="I7" s="78">
        <f t="shared" si="2"/>
        <v>5</v>
      </c>
      <c r="J7" s="78">
        <f t="shared" si="3"/>
        <v>11</v>
      </c>
      <c r="K7" s="78">
        <f t="shared" si="4"/>
        <v>-6</v>
      </c>
      <c r="L7" s="78">
        <f t="shared" si="5"/>
        <v>127</v>
      </c>
      <c r="M7" s="78">
        <f t="shared" si="6"/>
        <v>166</v>
      </c>
      <c r="N7" s="78">
        <f t="shared" si="7"/>
        <v>-39</v>
      </c>
      <c r="O7" s="79">
        <f t="shared" si="8"/>
        <v>5</v>
      </c>
    </row>
    <row r="8" spans="2:16" ht="14.4" thickBot="1" x14ac:dyDescent="0.3">
      <c r="B8" s="10">
        <v>5</v>
      </c>
      <c r="C8" s="109" t="s">
        <v>38</v>
      </c>
      <c r="E8" s="14">
        <v>5</v>
      </c>
      <c r="F8" s="109" t="s">
        <v>38</v>
      </c>
      <c r="G8" s="77">
        <f t="shared" si="0"/>
        <v>0</v>
      </c>
      <c r="H8" s="78">
        <f t="shared" si="1"/>
        <v>4</v>
      </c>
      <c r="I8" s="78">
        <f t="shared" si="2"/>
        <v>3</v>
      </c>
      <c r="J8" s="78">
        <f t="shared" si="3"/>
        <v>12</v>
      </c>
      <c r="K8" s="78">
        <f t="shared" si="4"/>
        <v>-9</v>
      </c>
      <c r="L8" s="78">
        <f t="shared" si="5"/>
        <v>119</v>
      </c>
      <c r="M8" s="78">
        <f t="shared" si="6"/>
        <v>162</v>
      </c>
      <c r="N8" s="78">
        <f t="shared" si="7"/>
        <v>-43</v>
      </c>
      <c r="O8" s="79">
        <f t="shared" si="8"/>
        <v>4</v>
      </c>
    </row>
    <row r="9" spans="2:16" ht="14.4" thickBot="1" x14ac:dyDescent="0.3">
      <c r="B9" s="10">
        <v>6</v>
      </c>
      <c r="C9" s="109"/>
      <c r="E9" s="14">
        <v>6</v>
      </c>
      <c r="F9" s="109"/>
      <c r="G9" s="77">
        <f t="shared" si="0"/>
        <v>0</v>
      </c>
      <c r="H9" s="78">
        <f t="shared" si="1"/>
        <v>0</v>
      </c>
      <c r="I9" s="78">
        <f t="shared" si="2"/>
        <v>0</v>
      </c>
      <c r="J9" s="78">
        <f t="shared" si="3"/>
        <v>0</v>
      </c>
      <c r="K9" s="78">
        <f t="shared" si="4"/>
        <v>0</v>
      </c>
      <c r="L9" s="78">
        <f t="shared" si="5"/>
        <v>0</v>
      </c>
      <c r="M9" s="78">
        <f t="shared" si="6"/>
        <v>0</v>
      </c>
      <c r="N9" s="78">
        <f t="shared" si="7"/>
        <v>0</v>
      </c>
      <c r="O9" s="79">
        <f t="shared" si="8"/>
        <v>0</v>
      </c>
    </row>
    <row r="10" spans="2:16" ht="14.4" thickBot="1" x14ac:dyDescent="0.3">
      <c r="B10" s="10">
        <v>7</v>
      </c>
      <c r="C10" s="109"/>
      <c r="E10" s="14">
        <v>7</v>
      </c>
      <c r="F10" s="109"/>
      <c r="G10" s="77">
        <f t="shared" si="0"/>
        <v>0</v>
      </c>
      <c r="H10" s="78">
        <f t="shared" si="1"/>
        <v>0</v>
      </c>
      <c r="I10" s="78">
        <f t="shared" si="2"/>
        <v>0</v>
      </c>
      <c r="J10" s="78">
        <f t="shared" si="3"/>
        <v>0</v>
      </c>
      <c r="K10" s="78">
        <f t="shared" si="4"/>
        <v>0</v>
      </c>
      <c r="L10" s="78">
        <f t="shared" si="5"/>
        <v>0</v>
      </c>
      <c r="M10" s="78">
        <f t="shared" si="6"/>
        <v>0</v>
      </c>
      <c r="N10" s="78">
        <f t="shared" si="7"/>
        <v>0</v>
      </c>
      <c r="O10" s="79">
        <f t="shared" si="8"/>
        <v>0</v>
      </c>
    </row>
    <row r="11" spans="2:16" ht="14.4" thickBot="1" x14ac:dyDescent="0.3">
      <c r="B11" s="10">
        <v>8</v>
      </c>
      <c r="C11" s="109"/>
      <c r="E11" s="15">
        <v>8</v>
      </c>
      <c r="F11" s="109"/>
      <c r="G11" s="80">
        <f t="shared" si="0"/>
        <v>0</v>
      </c>
      <c r="H11" s="81">
        <f t="shared" si="1"/>
        <v>0</v>
      </c>
      <c r="I11" s="81">
        <f t="shared" si="2"/>
        <v>0</v>
      </c>
      <c r="J11" s="81">
        <f t="shared" si="3"/>
        <v>0</v>
      </c>
      <c r="K11" s="81">
        <f t="shared" si="4"/>
        <v>0</v>
      </c>
      <c r="L11" s="81">
        <f t="shared" si="5"/>
        <v>0</v>
      </c>
      <c r="M11" s="81">
        <f t="shared" si="6"/>
        <v>0</v>
      </c>
      <c r="N11" s="81">
        <f t="shared" si="7"/>
        <v>0</v>
      </c>
      <c r="O11" s="82">
        <f t="shared" si="8"/>
        <v>0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9" zoomScaleNormal="100" workbookViewId="0">
      <selection activeCell="R26" sqref="R26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3">
      <c r="C5" s="143" t="s">
        <v>2</v>
      </c>
      <c r="D5" s="66">
        <v>1</v>
      </c>
      <c r="E5" s="32" t="str">
        <f>IF(VLOOKUP(D5,'ЖДРЕБ,ТАБЕЛА'!$B$4:$C$11,2,FALSE)="","",VLOOKUP(D5,'ЖДРЕБ,ТАБЕЛА'!$B$4:$C$11,2,FALSE))</f>
        <v>Моника Стајковска (337)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Љубица Смилеска (412)</v>
      </c>
      <c r="I5" s="110">
        <v>11</v>
      </c>
      <c r="J5" s="111" t="s">
        <v>1</v>
      </c>
      <c r="K5" s="112">
        <v>4</v>
      </c>
      <c r="L5" s="113">
        <v>11</v>
      </c>
      <c r="M5" s="111" t="s">
        <v>1</v>
      </c>
      <c r="N5" s="114">
        <v>2</v>
      </c>
      <c r="O5" s="110">
        <v>11</v>
      </c>
      <c r="P5" s="111" t="s">
        <v>1</v>
      </c>
      <c r="Q5" s="112">
        <v>7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13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1"/>
      <c r="D6" s="67">
        <v>2</v>
      </c>
      <c r="E6" s="22" t="str">
        <f>IF(VLOOKUP(D6,'ЖДРЕБ,ТАБЕЛА'!$B$4:$C$11,2,FALSE)="","",VLOOKUP(D6,'ЖДРЕБ,ТАБЕЛА'!$B$4:$C$11,2,FALSE))</f>
        <v>Сара Ризовска (339)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/>
      </c>
      <c r="I6" s="49"/>
      <c r="J6" s="111" t="s">
        <v>1</v>
      </c>
      <c r="K6" s="50"/>
      <c r="L6" s="43"/>
      <c r="M6" s="111" t="s">
        <v>1</v>
      </c>
      <c r="N6" s="55"/>
      <c r="O6" s="49"/>
      <c r="P6" s="111" t="s">
        <v>1</v>
      </c>
      <c r="Q6" s="50"/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 t="str">
        <f t="shared" ref="AD6:AD8" si="0">IF(I6="","",SUM(SUMPRODUCT(--(I6&gt;K6)),SUMPRODUCT(--(L6&gt;N6)),SUMPRODUCT(--(O6&gt;Q6)),SUMPRODUCT(--(R6&gt;T6)),SUMPRODUCT(--(U6&gt;W6)),SUMPRODUCT(--(X6&gt;Z6)),SUMPRODUCT(--(AA6&gt;AC6))))</f>
        <v/>
      </c>
      <c r="AE6" s="24" t="s">
        <v>1</v>
      </c>
      <c r="AF6" s="25" t="str">
        <f t="shared" ref="AF6:AF8" si="1">IF(K6="","",SUM(SUMPRODUCT(--(I6&lt;K6)),SUMPRODUCT(--(L6&lt;N6)),SUMPRODUCT(--(O6&lt;Q6)),SUMPRODUCT(--(R6&lt;T6)),SUMPRODUCT(--(U6&lt;W6)),SUMPRODUCT(--(X6&lt;Z6)),SUMPRODUCT(--(AA6&lt;AC6))))</f>
        <v/>
      </c>
      <c r="AH6" s="3">
        <f t="shared" ref="AH6:AH8" si="2">SUM(I6,L6,O6,R6,U6,X6,AA6)</f>
        <v>0</v>
      </c>
      <c r="AI6" s="4">
        <f t="shared" ref="AI6:AI8" si="3">SUM(K6,N6,Q6,T6,W6,Z6,AC6,)</f>
        <v>0</v>
      </c>
      <c r="AK6" s="6" t="str">
        <f t="shared" ref="AK6:AK32" si="4">IF(AD6="","",IF(AD6&gt;AF6,1,0))</f>
        <v/>
      </c>
      <c r="AL6" s="6" t="str">
        <f t="shared" ref="AL6:AL32" si="5">IF(AD6="","",IF(AK6=1,0,1))</f>
        <v/>
      </c>
    </row>
    <row r="7" spans="3:40" x14ac:dyDescent="0.3">
      <c r="C7" s="141"/>
      <c r="D7" s="67">
        <v>3</v>
      </c>
      <c r="E7" s="22" t="str">
        <f>IF(VLOOKUP(D7,'ЖДРЕБ,ТАБЕЛА'!$B$4:$C$11,2,FALSE)="","",VLOOKUP(D7,'ЖДРЕБ,ТАБЕЛА'!$B$4:$C$11,2,FALSE))</f>
        <v>Елена Марковска (515)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/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6.2" thickBot="1" x14ac:dyDescent="0.35">
      <c r="C8" s="141"/>
      <c r="D8" s="68">
        <v>5</v>
      </c>
      <c r="E8" s="22" t="str">
        <f>IF(VLOOKUP(D8,'ЖДРЕБ,ТАБЕЛА'!$B$4:$C$11,2,FALSE)="","",VLOOKUP(D8,'ЖДРЕБ,ТАБЕЛА'!$B$4:$C$11,2,FALSE))</f>
        <v>Калина Митева (588)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/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3">
      <c r="C9" s="137" t="s">
        <v>3</v>
      </c>
      <c r="D9" s="84">
        <v>1</v>
      </c>
      <c r="E9" s="18" t="str">
        <f>IF(VLOOKUP(D9,'ЖДРЕБ,ТАБЕЛА'!$B$4:$C$11,2,FALSE)="","",VLOOKUP(D9,'ЖДРЕБ,ТАБЕЛА'!$B$4:$C$11,2,FALSE))</f>
        <v>Моника Стајковска (337)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/>
      </c>
      <c r="I9" s="47"/>
      <c r="J9" s="111" t="s">
        <v>1</v>
      </c>
      <c r="K9" s="48"/>
      <c r="L9" s="42"/>
      <c r="M9" s="111" t="s">
        <v>1</v>
      </c>
      <c r="N9" s="54"/>
      <c r="O9" s="47"/>
      <c r="P9" s="111" t="s">
        <v>1</v>
      </c>
      <c r="Q9" s="48"/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 t="str">
        <f>IF(I9="","",SUM(SUMPRODUCT(--(I9&gt;K9)),SUMPRODUCT(--(L9&gt;N9)),SUMPRODUCT(--(O9&gt;Q9)),SUMPRODUCT(--(R9&gt;T9)),SUMPRODUCT(--(U9&gt;W9)),SUMPRODUCT(--(X9&gt;Z9)),SUMPRODUCT(--(AA9&gt;AC9))))</f>
        <v/>
      </c>
      <c r="AE9" s="19" t="s">
        <v>1</v>
      </c>
      <c r="AF9" s="20" t="str">
        <f>IF(K9="","",SUM(SUMPRODUCT(--(I9&lt;K9)),SUMPRODUCT(--(L9&lt;N9)),SUMPRODUCT(--(O9&lt;Q9)),SUMPRODUCT(--(R9&lt;T9)),SUMPRODUCT(--(U9&lt;W9)),SUMPRODUCT(--(X9&lt;Z9)),SUMPRODUCT(--(AA9&lt;AC9))))</f>
        <v/>
      </c>
      <c r="AH9" s="1">
        <f>SUM(I9,L9,O9,R9,U9,X9,AA9)</f>
        <v>0</v>
      </c>
      <c r="AI9" s="2">
        <f>SUM(K9,N9,Q9,T9,W9,Z9,AC9,)</f>
        <v>0</v>
      </c>
      <c r="AK9" s="6" t="str">
        <f t="shared" si="4"/>
        <v/>
      </c>
      <c r="AL9" s="6" t="str">
        <f t="shared" si="5"/>
        <v/>
      </c>
    </row>
    <row r="10" spans="3:40" x14ac:dyDescent="0.3">
      <c r="C10" s="138"/>
      <c r="D10" s="69">
        <v>4</v>
      </c>
      <c r="E10" s="29" t="str">
        <f>IF(VLOOKUP(D10,'ЖДРЕБ,ТАБЕЛА'!$B$4:$C$11,2,FALSE)="","",VLOOKUP(D10,'ЖДРЕБ,ТАБЕЛА'!$B$4:$C$11,2,FALSE))</f>
        <v>Љубица Смилеска (412)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/>
      </c>
      <c r="I10" s="49"/>
      <c r="J10" s="111" t="s">
        <v>1</v>
      </c>
      <c r="K10" s="50"/>
      <c r="L10" s="43"/>
      <c r="M10" s="111" t="s">
        <v>1</v>
      </c>
      <c r="N10" s="55"/>
      <c r="O10" s="49"/>
      <c r="P10" s="111" t="s">
        <v>1</v>
      </c>
      <c r="Q10" s="50"/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 t="str">
        <f t="shared" ref="AD10:AD13" si="6">IF(I10="","",SUM(SUMPRODUCT(--(I10&gt;K10)),SUMPRODUCT(--(L10&gt;N10)),SUMPRODUCT(--(O10&gt;Q10)),SUMPRODUCT(--(R10&gt;T10)),SUMPRODUCT(--(U10&gt;W10)),SUMPRODUCT(--(X10&gt;Z10)),SUMPRODUCT(--(AA10&gt;AC10))))</f>
        <v/>
      </c>
      <c r="AE10" s="24" t="s">
        <v>1</v>
      </c>
      <c r="AF10" s="25" t="str">
        <f t="shared" ref="AF10:AF13" si="7">IF(K10="","",SUM(SUMPRODUCT(--(I10&lt;K10)),SUMPRODUCT(--(L10&lt;N10)),SUMPRODUCT(--(O10&lt;Q10)),SUMPRODUCT(--(R10&lt;T10)),SUMPRODUCT(--(U10&lt;W10)),SUMPRODUCT(--(X10&lt;Z10)),SUMPRODUCT(--(AA10&lt;AC10))))</f>
        <v/>
      </c>
      <c r="AH10" s="3">
        <f t="shared" ref="AH10:AH13" si="8">SUM(I10,L10,O10,R10,U10,X10,AA10)</f>
        <v>0</v>
      </c>
      <c r="AI10" s="4">
        <f t="shared" ref="AI10:AI13" si="9">SUM(K10,N10,Q10,T10,W10,Z10,AC10,)</f>
        <v>0</v>
      </c>
      <c r="AK10" s="6" t="str">
        <f t="shared" si="4"/>
        <v/>
      </c>
      <c r="AL10" s="6" t="str">
        <f t="shared" si="5"/>
        <v/>
      </c>
    </row>
    <row r="11" spans="3:40" x14ac:dyDescent="0.3">
      <c r="C11" s="138"/>
      <c r="D11" s="69">
        <v>2</v>
      </c>
      <c r="E11" s="29" t="str">
        <f>IF(VLOOKUP(D11,'ЖДРЕБ,ТАБЕЛА'!$B$4:$C$11,2,FALSE)="","",VLOOKUP(D11,'ЖДРЕБ,ТАБЕЛА'!$B$4:$C$11,2,FALSE))</f>
        <v>Сара Ризовска (339)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6.2" thickBot="1" x14ac:dyDescent="0.35">
      <c r="C12" s="139"/>
      <c r="D12" s="85">
        <v>3</v>
      </c>
      <c r="E12" s="86" t="str">
        <f>IF(VLOOKUP(D12,'ЖДРЕБ,ТАБЕЛА'!$B$4:$C$11,2,FALSE)="","",VLOOKUP(D12,'ЖДРЕБ,ТАБЕЛА'!$B$4:$C$11,2,FALSE))</f>
        <v>Елена Марковска (515)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Калина Митева (588)</v>
      </c>
      <c r="I12" s="89">
        <v>11</v>
      </c>
      <c r="J12" s="111" t="s">
        <v>1</v>
      </c>
      <c r="K12" s="91">
        <v>7</v>
      </c>
      <c r="L12" s="92">
        <v>11</v>
      </c>
      <c r="M12" s="111" t="s">
        <v>1</v>
      </c>
      <c r="N12" s="93">
        <v>8</v>
      </c>
      <c r="O12" s="89">
        <v>10</v>
      </c>
      <c r="P12" s="111" t="s">
        <v>1</v>
      </c>
      <c r="Q12" s="91">
        <v>12</v>
      </c>
      <c r="R12" s="92">
        <v>12</v>
      </c>
      <c r="S12" s="111" t="s">
        <v>1</v>
      </c>
      <c r="T12" s="93">
        <v>10</v>
      </c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44</v>
      </c>
      <c r="AI12" s="4">
        <f t="shared" si="9"/>
        <v>37</v>
      </c>
      <c r="AK12" s="6">
        <f t="shared" si="4"/>
        <v>1</v>
      </c>
      <c r="AL12" s="6">
        <f t="shared" si="5"/>
        <v>0</v>
      </c>
    </row>
    <row r="13" spans="3:40" x14ac:dyDescent="0.3">
      <c r="C13" s="140" t="s">
        <v>4</v>
      </c>
      <c r="D13" s="83">
        <v>1</v>
      </c>
      <c r="E13" s="32" t="str">
        <f>IF(VLOOKUP(D13,'ЖДРЕБ,ТАБЕЛА'!$B$4:$C$11,2,FALSE)="","",VLOOKUP(D13,'ЖДРЕБ,ТАБЕЛА'!$B$4:$C$11,2,FALSE))</f>
        <v>Моника Стајковска (337)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/>
      </c>
      <c r="I13" s="110"/>
      <c r="J13" s="111" t="s">
        <v>1</v>
      </c>
      <c r="K13" s="112"/>
      <c r="L13" s="113"/>
      <c r="M13" s="111" t="s">
        <v>1</v>
      </c>
      <c r="N13" s="114"/>
      <c r="O13" s="110"/>
      <c r="P13" s="111" t="s">
        <v>1</v>
      </c>
      <c r="Q13" s="112"/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 t="str">
        <f t="shared" si="6"/>
        <v/>
      </c>
      <c r="AE13" s="34" t="s">
        <v>1</v>
      </c>
      <c r="AF13" s="35" t="str">
        <f t="shared" si="7"/>
        <v/>
      </c>
      <c r="AH13" s="1">
        <f t="shared" si="8"/>
        <v>0</v>
      </c>
      <c r="AI13" s="2">
        <f t="shared" si="9"/>
        <v>0</v>
      </c>
      <c r="AK13" s="6" t="str">
        <f t="shared" si="4"/>
        <v/>
      </c>
      <c r="AL13" s="6" t="str">
        <f t="shared" si="5"/>
        <v/>
      </c>
    </row>
    <row r="14" spans="3:40" x14ac:dyDescent="0.3">
      <c r="C14" s="141"/>
      <c r="D14" s="67">
        <v>6</v>
      </c>
      <c r="E14" s="22" t="str">
        <f>IF(VLOOKUP(D14,'ЖДРЕБ,ТАБЕЛА'!$B$4:$C$11,2,FALSE)="","",VLOOKUP(D14,'ЖДРЕБ,ТАБЕЛА'!$B$4:$C$11,2,FALSE))</f>
        <v/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3">
      <c r="C15" s="141"/>
      <c r="D15" s="67">
        <v>4</v>
      </c>
      <c r="E15" s="22" t="str">
        <f>IF(VLOOKUP(D15,'ЖДРЕБ,ТАБЕЛА'!$B$4:$C$11,2,FALSE)="","",VLOOKUP(D15,'ЖДРЕБ,ТАБЕЛА'!$B$4:$C$11,2,FALSE))</f>
        <v>Љубица Смилеска (412)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Калина Митева (588)</v>
      </c>
      <c r="I15" s="49">
        <v>11</v>
      </c>
      <c r="J15" s="111" t="s">
        <v>1</v>
      </c>
      <c r="K15" s="50">
        <v>5</v>
      </c>
      <c r="L15" s="43">
        <v>11</v>
      </c>
      <c r="M15" s="111" t="s">
        <v>1</v>
      </c>
      <c r="N15" s="55">
        <v>8</v>
      </c>
      <c r="O15" s="49">
        <v>7</v>
      </c>
      <c r="P15" s="111" t="s">
        <v>1</v>
      </c>
      <c r="Q15" s="50">
        <v>11</v>
      </c>
      <c r="R15" s="43">
        <v>10</v>
      </c>
      <c r="S15" s="111" t="s">
        <v>1</v>
      </c>
      <c r="T15" s="55">
        <v>12</v>
      </c>
      <c r="U15" s="49">
        <v>13</v>
      </c>
      <c r="V15" s="111" t="s">
        <v>1</v>
      </c>
      <c r="W15" s="50">
        <v>11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52</v>
      </c>
      <c r="AI15" s="4">
        <f t="shared" si="13"/>
        <v>47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41"/>
      <c r="D16" s="68">
        <v>2</v>
      </c>
      <c r="E16" s="22" t="str">
        <f>IF(VLOOKUP(D16,'ЖДРЕБ,ТАБЕЛА'!$B$4:$C$11,2,FALSE)="","",VLOOKUP(D16,'ЖДРЕБ,ТАБЕЛА'!$B$4:$C$11,2,FALSE))</f>
        <v>Сара Ризовска (339)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Елена Марковска (515)</v>
      </c>
      <c r="I16" s="49">
        <v>11</v>
      </c>
      <c r="J16" s="111" t="s">
        <v>1</v>
      </c>
      <c r="K16" s="50">
        <v>4</v>
      </c>
      <c r="L16" s="43">
        <v>8</v>
      </c>
      <c r="M16" s="111" t="s">
        <v>1</v>
      </c>
      <c r="N16" s="55">
        <v>11</v>
      </c>
      <c r="O16" s="49">
        <v>11</v>
      </c>
      <c r="P16" s="111" t="s">
        <v>1</v>
      </c>
      <c r="Q16" s="50">
        <v>9</v>
      </c>
      <c r="R16" s="43">
        <v>14</v>
      </c>
      <c r="S16" s="111" t="s">
        <v>1</v>
      </c>
      <c r="T16" s="55">
        <v>12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44</v>
      </c>
      <c r="AI16" s="4">
        <f t="shared" si="13"/>
        <v>36</v>
      </c>
      <c r="AK16" s="6">
        <f t="shared" si="4"/>
        <v>1</v>
      </c>
      <c r="AL16" s="6">
        <f t="shared" si="5"/>
        <v>0</v>
      </c>
    </row>
    <row r="17" spans="3:38" x14ac:dyDescent="0.3">
      <c r="C17" s="137" t="s">
        <v>5</v>
      </c>
      <c r="D17" s="84">
        <v>1</v>
      </c>
      <c r="E17" s="18" t="str">
        <f>IF(VLOOKUP(D17,'ЖДРЕБ,ТАБЕЛА'!$B$4:$C$11,2,FALSE)="","",VLOOKUP(D17,'ЖДРЕБ,ТАБЕЛА'!$B$4:$C$11,2,FALSE))</f>
        <v>Моника Стајковска (337)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3">
      <c r="C18" s="138"/>
      <c r="D18" s="69">
        <v>8</v>
      </c>
      <c r="E18" s="29" t="str">
        <f>IF(VLOOKUP(D18,'ЖДРЕБ,ТАБЕЛА'!$B$4:$C$11,2,FALSE)="","",VLOOKUP(D18,'ЖДРЕБ,ТАБЕЛА'!$B$4:$C$11,2,FALSE))</f>
        <v/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Калина Митева (588)</v>
      </c>
      <c r="I18" s="49"/>
      <c r="J18" s="111" t="s">
        <v>1</v>
      </c>
      <c r="K18" s="50"/>
      <c r="L18" s="43"/>
      <c r="M18" s="111" t="s">
        <v>1</v>
      </c>
      <c r="N18" s="55"/>
      <c r="O18" s="49"/>
      <c r="P18" s="111" t="s">
        <v>1</v>
      </c>
      <c r="Q18" s="50"/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 t="str">
        <f t="shared" si="10"/>
        <v/>
      </c>
      <c r="AE18" s="24" t="s">
        <v>1</v>
      </c>
      <c r="AF18" s="25" t="str">
        <f t="shared" si="11"/>
        <v/>
      </c>
      <c r="AH18" s="3">
        <f t="shared" si="12"/>
        <v>0</v>
      </c>
      <c r="AI18" s="4">
        <f t="shared" si="13"/>
        <v>0</v>
      </c>
      <c r="AK18" s="6" t="str">
        <f t="shared" si="4"/>
        <v/>
      </c>
      <c r="AL18" s="6" t="str">
        <f t="shared" si="5"/>
        <v/>
      </c>
    </row>
    <row r="19" spans="3:38" x14ac:dyDescent="0.3">
      <c r="C19" s="138"/>
      <c r="D19" s="69">
        <v>6</v>
      </c>
      <c r="E19" s="29" t="str">
        <f>IF(VLOOKUP(D19,'ЖДРЕБ,ТАБЕЛА'!$B$4:$C$11,2,FALSE)="","",VLOOKUP(D19,'ЖДРЕБ,ТАБЕЛА'!$B$4:$C$11,2,FALSE))</f>
        <v/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Елена Марковска (515)</v>
      </c>
      <c r="I19" s="49"/>
      <c r="J19" s="111" t="s">
        <v>1</v>
      </c>
      <c r="K19" s="50"/>
      <c r="L19" s="43"/>
      <c r="M19" s="111" t="s">
        <v>1</v>
      </c>
      <c r="N19" s="55"/>
      <c r="O19" s="49"/>
      <c r="P19" s="111" t="s">
        <v>1</v>
      </c>
      <c r="Q19" s="50"/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 t="str">
        <f t="shared" si="10"/>
        <v/>
      </c>
      <c r="AE19" s="24" t="s">
        <v>1</v>
      </c>
      <c r="AF19" s="25" t="str">
        <f t="shared" si="11"/>
        <v/>
      </c>
      <c r="AH19" s="3">
        <f t="shared" si="12"/>
        <v>0</v>
      </c>
      <c r="AI19" s="4">
        <f t="shared" si="13"/>
        <v>0</v>
      </c>
      <c r="AK19" s="6" t="str">
        <f t="shared" si="4"/>
        <v/>
      </c>
      <c r="AL19" s="6" t="str">
        <f t="shared" si="5"/>
        <v/>
      </c>
    </row>
    <row r="20" spans="3:38" ht="16.2" thickBot="1" x14ac:dyDescent="0.35">
      <c r="C20" s="139"/>
      <c r="D20" s="85">
        <v>4</v>
      </c>
      <c r="E20" s="86" t="str">
        <f>IF(VLOOKUP(D20,'ЖДРЕБ,ТАБЕЛА'!$B$4:$C$11,2,FALSE)="","",VLOOKUP(D20,'ЖДРЕБ,ТАБЕЛА'!$B$4:$C$11,2,FALSE))</f>
        <v>Љубица Смилеска (412)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Сара Ризовска (339)</v>
      </c>
      <c r="I20" s="89">
        <v>11</v>
      </c>
      <c r="J20" s="111" t="s">
        <v>1</v>
      </c>
      <c r="K20" s="91">
        <v>9</v>
      </c>
      <c r="L20" s="92">
        <v>4</v>
      </c>
      <c r="M20" s="111" t="s">
        <v>1</v>
      </c>
      <c r="N20" s="93">
        <v>11</v>
      </c>
      <c r="O20" s="89">
        <v>5</v>
      </c>
      <c r="P20" s="111" t="s">
        <v>1</v>
      </c>
      <c r="Q20" s="91">
        <v>11</v>
      </c>
      <c r="R20" s="92">
        <v>13</v>
      </c>
      <c r="S20" s="111" t="s">
        <v>1</v>
      </c>
      <c r="T20" s="93">
        <v>11</v>
      </c>
      <c r="U20" s="89">
        <v>5</v>
      </c>
      <c r="V20" s="111" t="s">
        <v>1</v>
      </c>
      <c r="W20" s="91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2</v>
      </c>
      <c r="AE20" s="95" t="s">
        <v>1</v>
      </c>
      <c r="AF20" s="96">
        <f t="shared" si="11"/>
        <v>3</v>
      </c>
      <c r="AH20" s="3">
        <f t="shared" si="12"/>
        <v>38</v>
      </c>
      <c r="AI20" s="4">
        <f t="shared" si="13"/>
        <v>53</v>
      </c>
      <c r="AK20" s="6">
        <f t="shared" si="4"/>
        <v>0</v>
      </c>
      <c r="AL20" s="6">
        <f t="shared" si="5"/>
        <v>1</v>
      </c>
    </row>
    <row r="21" spans="3:38" x14ac:dyDescent="0.3">
      <c r="C21" s="140" t="s">
        <v>6</v>
      </c>
      <c r="D21" s="83">
        <v>1</v>
      </c>
      <c r="E21" s="32" t="str">
        <f>IF(VLOOKUP(D21,'ЖДРЕБ,ТАБЕЛА'!$B$4:$C$11,2,FALSE)="","",VLOOKUP(D21,'ЖДРЕБ,ТАБЕЛА'!$B$4:$C$11,2,FALSE))</f>
        <v>Моника Стајковска (337)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Калина Митева (588)</v>
      </c>
      <c r="I21" s="110">
        <v>11</v>
      </c>
      <c r="J21" s="111" t="s">
        <v>1</v>
      </c>
      <c r="K21" s="112">
        <v>6</v>
      </c>
      <c r="L21" s="113">
        <v>11</v>
      </c>
      <c r="M21" s="111" t="s">
        <v>1</v>
      </c>
      <c r="N21" s="114">
        <v>5</v>
      </c>
      <c r="O21" s="110">
        <v>11</v>
      </c>
      <c r="P21" s="111" t="s">
        <v>1</v>
      </c>
      <c r="Q21" s="112">
        <v>8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19</v>
      </c>
      <c r="AK21" s="6">
        <f t="shared" si="4"/>
        <v>1</v>
      </c>
      <c r="AL21" s="6">
        <f t="shared" si="5"/>
        <v>0</v>
      </c>
    </row>
    <row r="22" spans="3:38" x14ac:dyDescent="0.3">
      <c r="C22" s="141"/>
      <c r="D22" s="67">
        <v>7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Елена Марковска (515)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3">
      <c r="C23" s="141"/>
      <c r="D23" s="67">
        <v>8</v>
      </c>
      <c r="E23" s="22" t="str">
        <f>IF(VLOOKUP(D23,'ЖДРЕБ,ТАБЕЛА'!$B$4:$C$11,2,FALSE)="","",VLOOKUP(D23,'ЖДРЕБ,ТАБЕЛА'!$B$4:$C$11,2,FALSE))</f>
        <v/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Сара Ризовска (339)</v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6.2" thickBot="1" x14ac:dyDescent="0.35">
      <c r="C24" s="141"/>
      <c r="D24" s="68">
        <v>6</v>
      </c>
      <c r="E24" s="22" t="str">
        <f>IF(VLOOKUP(D24,'ЖДРЕБ,ТАБЕЛА'!$B$4:$C$11,2,FALSE)="","",VLOOKUP(D24,'ЖДРЕБ,ТАБЕЛА'!$B$4:$C$11,2,FALSE))</f>
        <v/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Љубица Смилеска (412)</v>
      </c>
      <c r="I24" s="49"/>
      <c r="J24" s="111" t="s">
        <v>1</v>
      </c>
      <c r="K24" s="50"/>
      <c r="L24" s="43"/>
      <c r="M24" s="111" t="s">
        <v>1</v>
      </c>
      <c r="N24" s="55"/>
      <c r="O24" s="49"/>
      <c r="P24" s="111" t="s">
        <v>1</v>
      </c>
      <c r="Q24" s="50"/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 t="str">
        <f t="shared" si="10"/>
        <v/>
      </c>
      <c r="AE24" s="24" t="s">
        <v>1</v>
      </c>
      <c r="AF24" s="25" t="str">
        <f t="shared" si="11"/>
        <v/>
      </c>
      <c r="AH24" s="3">
        <f t="shared" si="12"/>
        <v>0</v>
      </c>
      <c r="AI24" s="4">
        <f t="shared" si="13"/>
        <v>0</v>
      </c>
      <c r="AK24" s="6" t="str">
        <f t="shared" si="4"/>
        <v/>
      </c>
      <c r="AL24" s="6" t="str">
        <f t="shared" si="5"/>
        <v/>
      </c>
    </row>
    <row r="25" spans="3:38" x14ac:dyDescent="0.3">
      <c r="C25" s="137" t="s">
        <v>7</v>
      </c>
      <c r="D25" s="84">
        <v>1</v>
      </c>
      <c r="E25" s="18" t="str">
        <f>IF(VLOOKUP(D25,'ЖДРЕБ,ТАБЕЛА'!$B$4:$C$11,2,FALSE)="","",VLOOKUP(D25,'ЖДРЕБ,ТАБЕЛА'!$B$4:$C$11,2,FALSE))</f>
        <v>Моника Стајковска (337)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Елена Марковска (515)</v>
      </c>
      <c r="I25" s="47">
        <v>11</v>
      </c>
      <c r="J25" s="111" t="s">
        <v>1</v>
      </c>
      <c r="K25" s="48">
        <v>3</v>
      </c>
      <c r="L25" s="42">
        <v>11</v>
      </c>
      <c r="M25" s="111" t="s">
        <v>1</v>
      </c>
      <c r="N25" s="54">
        <v>5</v>
      </c>
      <c r="O25" s="47">
        <v>11</v>
      </c>
      <c r="P25" s="111" t="s">
        <v>1</v>
      </c>
      <c r="Q25" s="48">
        <v>7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15</v>
      </c>
      <c r="AK25" s="6">
        <f t="shared" si="4"/>
        <v>1</v>
      </c>
      <c r="AL25" s="6">
        <f t="shared" si="5"/>
        <v>0</v>
      </c>
    </row>
    <row r="26" spans="3:38" x14ac:dyDescent="0.3">
      <c r="C26" s="138"/>
      <c r="D26" s="69">
        <v>5</v>
      </c>
      <c r="E26" s="29" t="str">
        <f>IF(VLOOKUP(D26,'ЖДРЕБ,ТАБЕЛА'!$B$4:$C$11,2,FALSE)="","",VLOOKUP(D26,'ЖДРЕБ,ТАБЕЛА'!$B$4:$C$11,2,FALSE))</f>
        <v>Калина Митева (588)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Сара Ризовска (339)</v>
      </c>
      <c r="I26" s="49">
        <v>4</v>
      </c>
      <c r="J26" s="111" t="s">
        <v>1</v>
      </c>
      <c r="K26" s="50">
        <v>11</v>
      </c>
      <c r="L26" s="43">
        <v>6</v>
      </c>
      <c r="M26" s="111" t="s">
        <v>1</v>
      </c>
      <c r="N26" s="55">
        <v>11</v>
      </c>
      <c r="O26" s="49">
        <v>6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16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3">
      <c r="C27" s="138"/>
      <c r="D27" s="69">
        <v>7</v>
      </c>
      <c r="E27" s="29" t="str">
        <f>IF(VLOOKUP(D27,'ЖДРЕБ,ТАБЕЛА'!$B$4:$C$11,2,FALSE)="","",VLOOKUP(D27,'ЖДРЕБ,ТАБЕЛА'!$B$4:$C$11,2,FALSE))</f>
        <v/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Љубица Смилеска (412)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6.2" thickBot="1" x14ac:dyDescent="0.35">
      <c r="C28" s="139"/>
      <c r="D28" s="85">
        <v>8</v>
      </c>
      <c r="E28" s="86" t="str">
        <f>IF(VLOOKUP(D28,'ЖДРЕБ,ТАБЕЛА'!$B$4:$C$11,2,FALSE)="","",VLOOKUP(D28,'ЖДРЕБ,ТАБЕЛА'!$B$4:$C$11,2,FALSE))</f>
        <v/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/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3">
      <c r="C29" s="140" t="s">
        <v>8</v>
      </c>
      <c r="D29" s="83">
        <v>1</v>
      </c>
      <c r="E29" s="32" t="str">
        <f>IF(VLOOKUP(D29,'ЖДРЕБ,ТАБЕЛА'!$B$4:$C$11,2,FALSE)="","",VLOOKUP(D29,'ЖДРЕБ,ТАБЕЛА'!$B$4:$C$11,2,FALSE))</f>
        <v>Моника Стајковска (337)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Сара Ризовска (339)</v>
      </c>
      <c r="I29" s="110">
        <v>11</v>
      </c>
      <c r="J29" s="111" t="s">
        <v>1</v>
      </c>
      <c r="K29" s="112">
        <v>4</v>
      </c>
      <c r="L29" s="113">
        <v>11</v>
      </c>
      <c r="M29" s="111" t="s">
        <v>1</v>
      </c>
      <c r="N29" s="114">
        <v>7</v>
      </c>
      <c r="O29" s="110">
        <v>15</v>
      </c>
      <c r="P29" s="111" t="s">
        <v>1</v>
      </c>
      <c r="Q29" s="112">
        <v>13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37</v>
      </c>
      <c r="AI29" s="2">
        <f t="shared" si="13"/>
        <v>24</v>
      </c>
      <c r="AK29" s="6">
        <f t="shared" si="4"/>
        <v>1</v>
      </c>
      <c r="AL29" s="6">
        <f t="shared" si="5"/>
        <v>0</v>
      </c>
    </row>
    <row r="30" spans="3:38" x14ac:dyDescent="0.3">
      <c r="C30" s="141"/>
      <c r="D30" s="67">
        <v>3</v>
      </c>
      <c r="E30" s="22" t="str">
        <f>IF(VLOOKUP(D30,'ЖДРЕБ,ТАБЕЛА'!$B$4:$C$11,2,FALSE)="","",VLOOKUP(D30,'ЖДРЕБ,ТАБЕЛА'!$B$4:$C$11,2,FALSE))</f>
        <v>Елена Марковска (515)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Љубица Смилеска (412)</v>
      </c>
      <c r="I30" s="49">
        <v>11</v>
      </c>
      <c r="J30" s="111" t="s">
        <v>1</v>
      </c>
      <c r="K30" s="50">
        <v>8</v>
      </c>
      <c r="L30" s="43">
        <v>11</v>
      </c>
      <c r="M30" s="111" t="s">
        <v>1</v>
      </c>
      <c r="N30" s="55">
        <v>8</v>
      </c>
      <c r="O30" s="49">
        <v>11</v>
      </c>
      <c r="P30" s="111" t="s">
        <v>1</v>
      </c>
      <c r="Q30" s="50">
        <v>8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24</v>
      </c>
      <c r="AK30" s="6">
        <f t="shared" si="4"/>
        <v>1</v>
      </c>
      <c r="AL30" s="6">
        <f t="shared" si="5"/>
        <v>0</v>
      </c>
    </row>
    <row r="31" spans="3:38" x14ac:dyDescent="0.3">
      <c r="C31" s="141"/>
      <c r="D31" s="67">
        <v>5</v>
      </c>
      <c r="E31" s="22" t="str">
        <f>IF(VLOOKUP(D31,'ЖДРЕБ,ТАБЕЛА'!$B$4:$C$11,2,FALSE)="","",VLOOKUP(D31,'ЖДРЕБ,ТАБЕЛА'!$B$4:$C$11,2,FALSE))</f>
        <v>Калина Митева (588)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/>
      </c>
      <c r="I31" s="49"/>
      <c r="J31" s="111" t="s">
        <v>1</v>
      </c>
      <c r="K31" s="50"/>
      <c r="L31" s="43"/>
      <c r="M31" s="111" t="s">
        <v>1</v>
      </c>
      <c r="N31" s="55"/>
      <c r="O31" s="49"/>
      <c r="P31" s="111" t="s">
        <v>1</v>
      </c>
      <c r="Q31" s="50"/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 t="str">
        <f t="shared" si="14"/>
        <v/>
      </c>
      <c r="AE31" s="24" t="s">
        <v>1</v>
      </c>
      <c r="AF31" s="25" t="str">
        <f t="shared" si="15"/>
        <v/>
      </c>
      <c r="AH31" s="3">
        <f t="shared" si="12"/>
        <v>0</v>
      </c>
      <c r="AI31" s="4">
        <f t="shared" si="13"/>
        <v>0</v>
      </c>
      <c r="AK31" s="6" t="str">
        <f t="shared" si="4"/>
        <v/>
      </c>
      <c r="AL31" s="6" t="str">
        <f t="shared" si="5"/>
        <v/>
      </c>
    </row>
    <row r="32" spans="3:38" ht="16.2" thickBot="1" x14ac:dyDescent="0.35">
      <c r="C32" s="142"/>
      <c r="D32" s="68">
        <v>7</v>
      </c>
      <c r="E32" s="97" t="str">
        <f>IF(VLOOKUP(D32,'ЖДРЕБ,ТАБЕЛА'!$B$4:$C$11,2,FALSE)="","",VLOOKUP(D32,'ЖДРЕБ,ТАБЕЛА'!$B$4:$C$11,2,FALSE))</f>
        <v/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/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2025-06-22T10:58:29Z</dcterms:modified>
</cp:coreProperties>
</file>