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 defaultThemeVersion="124226"/>
  <xr:revisionPtr revIDLastSave="0" documentId="13_ncr:1_{799F2E2F-77D0-4A09-AD4B-B586706BE174}" xr6:coauthVersionLast="47" xr6:coauthVersionMax="47" xr10:uidLastSave="{00000000-0000-0000-0000-000000000000}"/>
  <bookViews>
    <workbookView xWindow="-120" yWindow="-120" windowWidth="29040" windowHeight="15840" tabRatio="926" activeTab="20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9" i="19" l="1"/>
  <c r="K20" i="19"/>
  <c r="K3" i="19"/>
  <c r="K25" i="19"/>
  <c r="K5" i="19"/>
  <c r="K7" i="19"/>
  <c r="K26" i="19"/>
  <c r="K27" i="19"/>
  <c r="K18" i="19"/>
  <c r="K10" i="19"/>
  <c r="K13" i="19"/>
  <c r="K15" i="19"/>
  <c r="K14" i="19"/>
  <c r="K12" i="19"/>
  <c r="K28" i="19"/>
  <c r="K22" i="19"/>
  <c r="K23" i="19"/>
  <c r="K29" i="19"/>
  <c r="K16" i="19"/>
  <c r="K21" i="19"/>
  <c r="K24" i="19"/>
  <c r="K11" i="19"/>
  <c r="K8" i="19"/>
  <c r="K30" i="19"/>
  <c r="K6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4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AO35" i="49" s="1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C26" i="49"/>
  <c r="AK25" i="49"/>
  <c r="AO29" i="49" s="1"/>
  <c r="P20" i="49"/>
  <c r="P19" i="49"/>
  <c r="AO33" i="49" s="1"/>
  <c r="Z14" i="49"/>
  <c r="Z13" i="49"/>
  <c r="P8" i="49"/>
  <c r="P7" i="49"/>
  <c r="AO32" i="49" s="1"/>
  <c r="AN16" i="49" l="1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3" i="19"/>
  <c r="J25" i="19"/>
  <c r="J5" i="19"/>
  <c r="J26" i="19"/>
  <c r="J27" i="19"/>
  <c r="J18" i="19"/>
  <c r="J10" i="19"/>
  <c r="J13" i="19"/>
  <c r="J15" i="19"/>
  <c r="J14" i="19"/>
  <c r="J12" i="19"/>
  <c r="J28" i="19"/>
  <c r="J22" i="19"/>
  <c r="J23" i="19"/>
  <c r="J29" i="19"/>
  <c r="J16" i="19"/>
  <c r="J21" i="19"/>
  <c r="J24" i="19"/>
  <c r="J11" i="19"/>
  <c r="J8" i="19"/>
  <c r="J30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9" i="19"/>
  <c r="I9" i="19"/>
  <c r="I20" i="19"/>
  <c r="I25" i="19"/>
  <c r="I26" i="19"/>
  <c r="I27" i="19"/>
  <c r="I18" i="19"/>
  <c r="D10" i="19" s="1"/>
  <c r="I10" i="19"/>
  <c r="I13" i="19"/>
  <c r="I15" i="19"/>
  <c r="I14" i="19"/>
  <c r="I12" i="19"/>
  <c r="I28" i="19"/>
  <c r="I22" i="19"/>
  <c r="I23" i="19"/>
  <c r="I29" i="19"/>
  <c r="I16" i="19"/>
  <c r="I21" i="19"/>
  <c r="I24" i="19"/>
  <c r="I11" i="19"/>
  <c r="I8" i="19"/>
  <c r="I30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6" i="24" l="1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4" i="19"/>
  <c r="D45" i="36" l="1"/>
  <c r="D46" i="36"/>
  <c r="D38" i="36"/>
  <c r="D37" i="36"/>
  <c r="D4" i="1"/>
  <c r="C3" i="37" s="1"/>
  <c r="M5" i="19"/>
  <c r="M7" i="19"/>
  <c r="M26" i="19"/>
  <c r="M27" i="19"/>
  <c r="M18" i="19"/>
  <c r="M10" i="19"/>
  <c r="M13" i="19"/>
  <c r="M15" i="19"/>
  <c r="M14" i="19"/>
  <c r="M12" i="19"/>
  <c r="M28" i="19"/>
  <c r="M22" i="19"/>
  <c r="M23" i="19"/>
  <c r="M29" i="19"/>
  <c r="M16" i="19"/>
  <c r="M21" i="19"/>
  <c r="M24" i="19"/>
  <c r="M11" i="19"/>
  <c r="M8" i="19"/>
  <c r="M30" i="19"/>
  <c r="M6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9" i="19"/>
  <c r="M20" i="19"/>
  <c r="M3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G32" i="47"/>
  <c r="D3" i="36"/>
  <c r="G7" i="47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G44" i="47"/>
  <c r="Q38" i="47" s="1"/>
  <c r="AB26" i="47" s="1"/>
  <c r="D6" i="36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25" i="47" s="1"/>
  <c r="D7" i="36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<sst xmlns="http://schemas.openxmlformats.org/spreadsheetml/2006/main" count="2548" uniqueCount="859">
  <si>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</si>
  <si>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</si>
  <si>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</si>
  <si>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</si>
  <si>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</si>
  <si>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</si>
  <si>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</si>
  <si>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</si>
  <si>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</si>
  <si>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</si>
  <si>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</si>
  <si>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</si>
  <si>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</si>
  <si>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</si>
  <si>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</si>
  <si>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</si>
  <si>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</si>
  <si>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</si>
  <si>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</si>
  <si>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</si>
  <si>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</si>
  <si>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</si>
  <si>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</si>
  <si>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</si>
  <si>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</si>
  <si>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</si>
  <si>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</si>
  <si>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</si>
  <si>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</si>
  <si>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</si>
  <si>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</si>
  <si>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</si>
  <si>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</si>
  <si>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</si>
  <si>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</si>
  <si>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</si>
  <si>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</si>
  <si>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</si>
  <si>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</si>
  <si>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</si>
  <si>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</si>
  <si>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</si>
  <si>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</si>
  <si>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</si>
  <si>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</si>
  <si>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</si>
  <si>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</si>
  <si>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</si>
  <si>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</si>
  <si>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</si>
  <si>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</si>
  <si>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</si>
  <si>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</si>
  <si>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</si>
  <si>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</si>
  <si>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</si>
  <si>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</si>
  <si>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</si>
  <si>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</si>
  <si>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</si>
  <si>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</si>
  <si>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</si>
  <si>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</si>
  <si>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</si>
  <si>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</si>
  <si>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</si>
  <si>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</si>
  <si>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</si>
  <si>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</si>
  <si>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</si>
  <si>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</si>
  <si>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</si>
  <si>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</si>
  <si>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</si>
  <si>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</si>
  <si>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</si>
  <si>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</si>
  <si>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</si>
  <si>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</si>
  <si>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</si>
  <si>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</si>
  <si>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</si>
  <si>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</si>
  <si>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</si>
  <si>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</si>
  <si>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</si>
  <si>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</si>
  <si>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</si>
  <si>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</si>
  <si>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</si>
  <si>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</si>
  <si>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</si>
  <si>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</si>
  <si>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</si>
  <si>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</si>
  <si>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</si>
  <si>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</si>
  <si>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</si>
  <si>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</si>
  <si>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</si>
  <si>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</si>
  <si>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</si>
  <si>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</si>
  <si>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</si>
  <si>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</si>
  <si>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</si>
  <si>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</si>
  <si>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</si>
  <si>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</si>
  <si>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</si>
  <si>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</si>
  <si>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</si>
  <si>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</si>
  <si>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</si>
  <si>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</si>
  <si>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</si>
  <si>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</si>
  <si>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</si>
  <si>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</si>
  <si>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</si>
  <si>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</si>
  <si>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</si>
  <si>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</si>
  <si>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</si>
  <si>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</si>
  <si>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</si>
  <si>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</si>
  <si>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</si>
  <si>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</si>
  <si>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</si>
  <si>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</si>
  <si>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</si>
  <si>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</si>
  <si>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</si>
  <si>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</si>
  <si>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</si>
  <si>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</si>
  <si>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</si>
  <si>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</si>
  <si>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</si>
  <si>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</si>
  <si>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</si>
  <si>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</si>
  <si>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</si>
  <si>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</si>
  <si>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</si>
  <si>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</si>
  <si>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</si>
  <si>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</si>
  <si>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</si>
  <si>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</si>
  <si>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</si>
  <si>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</si>
  <si>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</si>
  <si>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</si>
  <si>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</si>
  <si>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</si>
  <si>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</si>
  <si>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</si>
  <si>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</si>
  <si>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</si>
  <si>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</si>
  <si>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</si>
  <si>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</si>
  <si>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</si>
  <si>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</si>
  <si>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</si>
  <si>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</si>
  <si>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</si>
  <si>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</si>
  <si>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</si>
  <si>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</si>
  <si>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</si>
  <si>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</si>
  <si>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</si>
  <si>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</si>
  <si>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</si>
  <si>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</si>
  <si>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</si>
  <si>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</si>
  <si>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</si>
  <si>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</si>
  <si>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</si>
  <si>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</si>
  <si>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</si>
  <si>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</si>
  <si>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</si>
  <si>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</si>
  <si>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</si>
  <si>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</si>
  <si>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</si>
  <si>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</si>
  <si>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</si>
  <si>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</si>
  <si>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</si>
  <si>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</si>
  <si>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</si>
  <si>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</si>
  <si>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</si>
  <si>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</si>
  <si>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</si>
  <si>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</si>
  <si>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</si>
  <si>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</si>
  <si>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</si>
  <si>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</si>
  <si>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</si>
  <si>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</si>
  <si>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</si>
  <si>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</si>
  <si>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</si>
  <si>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</si>
  <si>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</si>
  <si>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</si>
  <si>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</si>
  <si>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</si>
  <si>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</si>
  <si>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</si>
  <si>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</si>
  <si>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</si>
  <si>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</si>
  <si>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</si>
  <si>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</si>
  <si>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</si>
  <si>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</si>
  <si>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</si>
  <si>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</si>
  <si>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</si>
  <si>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</si>
  <si>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</si>
  <si>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</si>
  <si>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</si>
  <si>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</si>
  <si>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</si>
  <si>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</si>
  <si>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</si>
  <si>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</si>
  <si>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</si>
  <si>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</si>
  <si>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</si>
  <si>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</si>
  <si>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</si>
  <si>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</si>
  <si>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</si>
  <si>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</si>
  <si>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</si>
  <si>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</si>
  <si>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</si>
  <si>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</si>
  <si>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</si>
  <si>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</si>
  <si>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</si>
  <si>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</si>
  <si>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</si>
  <si>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</si>
  <si>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</si>
  <si>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</si>
  <si>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</si>
  <si>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</si>
  <si>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</si>
  <si>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</si>
  <si>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</si>
  <si>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</si>
  <si>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</si>
  <si>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</si>
  <si>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</si>
  <si>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</si>
  <si>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</si>
  <si>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</si>
  <si>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</si>
  <si>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</si>
  <si>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</si>
  <si>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</si>
  <si>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</si>
  <si>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</si>
  <si>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</si>
  <si>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</si>
  <si>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</si>
  <si>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</si>
  <si>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</si>
  <si>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</si>
  <si>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</si>
  <si>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</si>
  <si>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</si>
  <si>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</si>
  <si>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</si>
  <si>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</si>
  <si>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</si>
  <si>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</si>
  <si>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</si>
  <si>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</si>
  <si>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</si>
  <si>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</si>
  <si>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</si>
  <si>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</si>
  <si>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</si>
  <si>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</si>
  <si>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</si>
  <si>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</si>
  <si>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</si>
  <si>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</si>
  <si>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</si>
  <si>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</si>
  <si>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</si>
  <si>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</si>
  <si>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</si>
  <si>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</si>
  <si>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</si>
  <si>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</si>
  <si>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</si>
  <si>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</si>
  <si>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</si>
  <si>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</si>
  <si>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</si>
  <si>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</si>
  <si>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</si>
  <si>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</si>
  <si>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</si>
  <si>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</si>
  <si>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</si>
  <si>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</si>
  <si>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</si>
  <si>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</si>
  <si>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</si>
  <si>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</si>
  <si>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</si>
  <si>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</si>
  <si>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</si>
  <si>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</si>
  <si>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</si>
  <si>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</si>
  <si>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</si>
  <si>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</si>
  <si>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</si>
  <si>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</si>
  <si>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</si>
  <si>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</si>
  <si>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</si>
  <si>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</si>
  <si>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</si>
  <si>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</si>
  <si>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</si>
  <si>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</si>
  <si>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</si>
  <si>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</si>
  <si>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</si>
  <si>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</si>
  <si>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</si>
  <si>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</si>
  <si>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</si>
  <si>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</si>
  <si>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</si>
  <si>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</si>
  <si>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</si>
  <si>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</si>
  <si>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</si>
  <si>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</si>
  <si>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</si>
  <si>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</si>
  <si>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</si>
  <si>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</si>
  <si>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</si>
  <si>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</si>
  <si>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</si>
  <si>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</si>
  <si>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</si>
  <si>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</si>
  <si>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</si>
  <si>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</si>
  <si>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</si>
  <si>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</si>
  <si>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</si>
  <si>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</si>
  <si>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</si>
  <si>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</si>
  <si>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</si>
  <si>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</si>
  <si>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</si>
  <si>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</si>
  <si>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</si>
  <si>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</si>
  <si>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</si>
  <si>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</si>
  <si>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</si>
  <si>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</si>
  <si>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</si>
  <si>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</si>
  <si>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</si>
  <si>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</si>
  <si>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</si>
  <si>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</si>
  <si>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</si>
  <si>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</si>
  <si>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</si>
  <si>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</si>
  <si>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</si>
  <si>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</si>
  <si>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</si>
  <si>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</si>
  <si>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</si>
  <si>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</si>
  <si>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</si>
  <si>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</si>
  <si>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</si>
  <si>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</si>
  <si>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</si>
  <si>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</si>
  <si>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</si>
  <si>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</si>
  <si>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</si>
  <si>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</si>
  <si>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</si>
  <si>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</si>
  <si>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</si>
  <si>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</si>
  <si>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</si>
  <si>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</si>
  <si>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</si>
  <si>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</si>
  <si>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</si>
  <si>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</si>
  <si>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</si>
  <si>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</si>
  <si>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</si>
  <si>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</si>
  <si>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</si>
  <si>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</si>
  <si>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</si>
  <si>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</si>
  <si>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</si>
  <si>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</si>
  <si>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</si>
  <si>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</si>
  <si>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</si>
  <si>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</si>
  <si>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</si>
  <si>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</si>
  <si>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</si>
  <si>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</si>
  <si>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</si>
  <si>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</si>
  <si>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</si>
  <si>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</si>
  <si>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</si>
  <si>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</si>
  <si>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</si>
  <si>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</si>
  <si>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</si>
  <si>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</si>
  <si>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</si>
  <si>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</si>
  <si>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</si>
  <si>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</si>
  <si>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</si>
  <si>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</si>
  <si>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</si>
  <si>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</si>
  <si>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</si>
  <si>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</si>
  <si>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</si>
  <si>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</si>
  <si>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</si>
  <si>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</si>
  <si>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</si>
  <si>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</si>
  <si>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</si>
  <si>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</si>
  <si>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</si>
  <si>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</si>
  <si>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</si>
  <si>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</si>
  <si>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</si>
  <si>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</si>
  <si>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</si>
  <si>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</si>
  <si>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</si>
  <si>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</si>
  <si>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</si>
  <si>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</si>
  <si>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</si>
  <si>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</si>
  <si>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</si>
  <si>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</si>
  <si>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</si>
  <si>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</si>
  <si>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</si>
  <si>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</si>
  <si>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</si>
  <si>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</si>
  <si>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</si>
  <si>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</si>
  <si>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</si>
  <si>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</si>
  <si>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</si>
  <si>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</si>
  <si>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</si>
  <si>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</si>
  <si>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</si>
  <si>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</si>
  <si>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</si>
  <si>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</si>
  <si>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</si>
  <si>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</si>
  <si>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</si>
  <si>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</si>
  <si>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</si>
  <si>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</si>
  <si>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</si>
  <si>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</si>
  <si>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</si>
  <si>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</si>
  <si>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</si>
  <si>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</si>
  <si>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</si>
  <si>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</si>
  <si>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</si>
  <si>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</si>
  <si>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</si>
  <si>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</si>
  <si>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</si>
  <si>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</si>
  <si>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</si>
  <si>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</si>
  <si>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</si>
  <si>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</si>
  <si>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</si>
  <si>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</si>
  <si>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</si>
  <si>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</si>
  <si>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</si>
  <si>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</si>
  <si>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</si>
  <si>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</si>
  <si>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</si>
  <si>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</si>
  <si>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</si>
  <si>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</si>
  <si>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</si>
  <si>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</si>
  <si>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</si>
  <si>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</si>
  <si>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</si>
  <si>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</si>
  <si>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</si>
  <si>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</si>
  <si>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</si>
  <si>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</si>
  <si>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</si>
  <si>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</si>
  <si>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</si>
  <si>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</si>
  <si>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</si>
  <si>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</si>
  <si>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</si>
  <si>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</si>
  <si>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</si>
  <si>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</si>
  <si>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</si>
  <si>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</si>
  <si>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</si>
  <si>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</si>
  <si>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</si>
  <si>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</si>
  <si>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</si>
  <si>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</si>
  <si>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</si>
  <si>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</si>
  <si>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</si>
  <si>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</si>
  <si>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</si>
  <si>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</si>
  <si>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</si>
  <si>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</si>
  <si>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</si>
  <si>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</si>
  <si>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</si>
  <si>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</si>
  <si>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</si>
  <si>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</si>
  <si>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</si>
  <si>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</si>
  <si>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</si>
  <si>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</si>
  <si>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</si>
  <si>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</si>
  <si>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</si>
  <si>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</si>
  <si>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</si>
  <si>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</si>
  <si>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</si>
  <si>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</si>
  <si>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</si>
  <si>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</si>
  <si>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</si>
  <si>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</si>
  <si>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</si>
  <si>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</si>
  <si>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</si>
  <si>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</si>
  <si>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</si>
  <si>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</si>
  <si>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</si>
  <si>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</si>
  <si>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</si>
  <si>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</si>
  <si>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</si>
  <si>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</si>
  <si>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</si>
  <si>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</si>
  <si>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</si>
  <si>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</si>
  <si>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</si>
  <si>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</si>
  <si>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</si>
  <si>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</si>
  <si>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</si>
  <si>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</si>
  <si>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</si>
  <si>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</si>
  <si>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</si>
  <si>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</si>
  <si>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</si>
  <si>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</si>
  <si>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</si>
  <si>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</si>
  <si>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</si>
  <si>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</si>
  <si>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</si>
  <si>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</si>
  <si>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</si>
  <si>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</si>
  <si>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</si>
  <si>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</si>
  <si>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</si>
  <si>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</si>
  <si>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</si>
  <si>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</si>
  <si>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</si>
  <si>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</si>
  <si>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</si>
  <si>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</si>
  <si>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</si>
  <si>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</si>
  <si>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</si>
  <si>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</si>
  <si>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</si>
  <si>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</si>
  <si>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</si>
  <si>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</si>
  <si>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</si>
  <si>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</si>
  <si>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</si>
  <si>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</si>
  <si>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</si>
  <si>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</si>
  <si>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</si>
  <si>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</si>
  <si>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</si>
  <si>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</si>
  <si>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</si>
  <si>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</si>
  <si>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</si>
  <si>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</si>
  <si>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</si>
  <si>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</si>
  <si>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</si>
  <si>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</si>
  <si>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</si>
  <si>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</si>
  <si>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</si>
  <si>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</si>
  <si>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</si>
  <si>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</si>
  <si>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</si>
  <si>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</si>
  <si>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</si>
  <si>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</si>
  <si>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</si>
  <si>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</si>
  <si>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</si>
  <si>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</si>
  <si>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</si>
  <si>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</si>
  <si>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</si>
  <si>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</si>
  <si>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</si>
  <si>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</si>
  <si>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</si>
  <si>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</si>
  <si>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</si>
  <si>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</si>
  <si>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</si>
  <si>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</si>
  <si>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</si>
  <si>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</si>
  <si>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</si>
  <si>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</si>
  <si>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</si>
  <si>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</si>
  <si>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</si>
  <si>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</si>
  <si>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</si>
  <si>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</si>
  <si>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</si>
  <si>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</si>
  <si>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</si>
  <si>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</si>
  <si>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</si>
  <si>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</si>
  <si>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</si>
  <si>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</si>
  <si>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</si>
  <si>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</si>
  <si>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</si>
  <si>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</si>
  <si>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</si>
  <si>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</si>
  <si>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</si>
  <si>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</si>
  <si>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</si>
  <si>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</si>
  <si>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</si>
  <si>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</si>
  <si>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</si>
  <si>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</si>
  <si>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</si>
  <si>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</si>
  <si>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</si>
  <si>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</si>
  <si>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</si>
  <si>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</si>
  <si>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</si>
  <si>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</si>
  <si>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</si>
  <si>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</si>
  <si>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</si>
  <si>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</si>
  <si>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</si>
  <si>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</si>
  <si>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</si>
  <si>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</si>
  <si>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</si>
  <si>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</si>
  <si>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</si>
  <si>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</si>
  <si>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</si>
  <si>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</si>
  <si>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</si>
  <si>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</si>
  <si>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</si>
  <si>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</si>
  <si>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</si>
  <si>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</si>
  <si>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</si>
  <si>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</si>
  <si>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</si>
  <si>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</si>
  <si>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</si>
  <si>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</si>
  <si>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</si>
  <si>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</si>
  <si>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</si>
  <si>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</si>
  <si>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</si>
  <si>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</si>
  <si>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</si>
  <si>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</si>
  <si>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</si>
  <si>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</si>
  <si>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</si>
  <si>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</si>
  <si>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</si>
  <si>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</si>
  <si>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</si>
  <si>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</si>
  <si>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</si>
  <si>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</si>
  <si>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</si>
  <si>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</si>
  <si>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</si>
  <si>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</si>
  <si>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</si>
  <si>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</si>
  <si>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</si>
  <si>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</si>
  <si>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</si>
  <si>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</si>
  <si>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</si>
  <si>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</si>
  <si>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</si>
  <si>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</si>
  <si>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</si>
  <si>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</si>
  <si>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</si>
  <si>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</si>
  <si>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</si>
  <si>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</si>
  <si>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</si>
  <si>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</si>
  <si>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</si>
  <si>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</si>
  <si>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</si>
  <si>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</si>
  <si>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</si>
  <si>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</si>
  <si>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</si>
  <si>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</si>
  <si>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</si>
  <si>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</si>
  <si>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</si>
  <si>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</si>
  <si>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</si>
  <si>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</si>
  <si>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</si>
  <si>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</si>
  <si>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</si>
  <si>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</si>
  <si>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</si>
  <si>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</si>
  <si>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</si>
  <si>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</si>
  <si>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</si>
  <si>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</si>
  <si>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</si>
  <si>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</si>
  <si>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</si>
  <si>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</si>
  <si>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</si>
  <si>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</si>
  <si>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</si>
  <si>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</si>
  <si>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</si>
  <si>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</si>
  <si>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</si>
  <si>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</si>
  <si>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</si>
  <si>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</si>
  <si>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</si>
  <si>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</si>
  <si>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</si>
  <si>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</si>
  <si>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</si>
  <si>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</si>
  <si>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</si>
  <si>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</si>
  <si>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</si>
  <si>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</si>
  <si>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</si>
  <si>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</si>
  <si>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</si>
  <si>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</si>
  <si>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</si>
  <si>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</si>
  <si>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</si>
  <si>
    <t>М. Смолиќ - С. А. Стојановска</t>
  </si>
  <si>
    <t>С. Хасану - С.С. Стојановска</t>
  </si>
  <si>
    <t>И. Ковачовска - Ф. Јованоска</t>
  </si>
  <si>
    <t>М. Стајковска - С. Ризовска</t>
  </si>
  <si>
    <t>Е. Пармачка - Б. Ѓузелова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</si>
</sst>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7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79" xfId="0" applyBorder="1"/>
    <xf numFmtId="0" fontId="0" fillId="0" borderId="0" xfId="0" applyAlignment="1">
      <alignment wrapText="1"/>
    </xf>
    <xf numFmtId="0" fontId="1" fillId="15" borderId="30" xfId="0" applyFont="1" applyFill="1" applyBorder="1"/>
    <xf numFmtId="0" fontId="1" fillId="15" borderId="1" xfId="0" applyFont="1" applyFill="1" applyBorder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I3" sqref="I3:I7"/>
    </sheetView>
  </sheetViews>
  <sheetFormatPr defaultColWidth="8.85546875" defaultRowHeight="15.75"/>
  <cols>
    <col min="1" max="1" width="9" style="239" customWidth="1"/>
    <col min="2" max="2" width="6.140625" style="35" customWidth="1"/>
    <col min="3" max="3" width="4.140625" style="239" customWidth="1"/>
    <col min="4" max="4" width="45.7109375" style="239" customWidth="1"/>
    <col min="5" max="5" width="19.85546875" style="239" customWidth="1"/>
    <col min="6" max="6" width="4.28515625" style="239" customWidth="1"/>
    <col min="7" max="7" width="7.5703125" style="239" customWidth="1"/>
    <col min="8" max="8" width="7.5703125" style="323" customWidth="1"/>
    <col min="9" max="9" width="35.42578125" style="242" customWidth="1"/>
    <col min="10" max="10" width="21.140625" style="239" customWidth="1"/>
    <col min="11" max="11" width="11" style="240" hidden="1" customWidth="1"/>
    <col min="12" max="12" width="5.140625" style="240" hidden="1" customWidth="1"/>
    <col min="13" max="13" width="23.5703125" style="239" hidden="1" customWidth="1"/>
    <col min="14" max="14" width="2.7109375" style="239" hidden="1" customWidth="1"/>
    <col min="15" max="16384" width="8.85546875" style="239"/>
  </cols>
  <sheetData>
    <row r="1" spans="2:17">
      <c r="B1" s="354" t="s">
        <v>123</v>
      </c>
      <c r="C1" s="355"/>
      <c r="D1" s="355"/>
      <c r="E1" s="355"/>
      <c r="F1" s="356" t="s">
        <v>121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9" t="s">
        <v>62</v>
      </c>
      <c r="C3" s="267">
        <v>1</v>
      </c>
      <c r="D3" s="293" t="str">
        <f>IF(ISERROR(VLOOKUP(C3,$G$3:$I$66,3,FALSE)),"",(VLOOKUP(C3,$G$3:$I$66,3,FALSE)))</f>
        <v/>
      </c>
      <c r="E3" s="294" t="str">
        <f>IF(D3="","",INDEX($J$3:$J$42,MATCH(C3,$G$3:$G$42,0)))</f>
        <v/>
      </c>
      <c r="F3" s="299">
        <v>4</v>
      </c>
      <c r="G3" s="250"/>
      <c r="H3" s="36"/>
      <c r="I3" s="352" t="s">
        <v>855</v>
      </c>
      <c r="J3" s="300" t="str">
        <f>IF(ISERROR(VLOOKUP(H3,Baza!A:C,3,FALSE)),"",(VLOOKUP(H3,Baza!A:C,3,FALSE)))</f>
        <v/>
      </c>
      <c r="K3" s="313" t="str">
        <f>IF(ISERROR(VLOOKUP(H3,Baza!A:D,4,FALSE)),"",(VLOOKUP(H3,Baza!A:D,4,FALSE)))</f>
        <v/>
      </c>
      <c r="M3" s="239" t="e">
        <f t="shared" ref="M3:M34" si="0">VLOOKUP(C3,$H$3:$J$66,3,FALSE)</f>
        <v>#N/A</v>
      </c>
      <c r="N3" s="239">
        <v>4</v>
      </c>
      <c r="O3" s="250">
        <v>1406</v>
      </c>
    </row>
    <row r="4" spans="2:17">
      <c r="B4" s="360"/>
      <c r="C4" s="265">
        <v>2</v>
      </c>
      <c r="D4" s="287" t="str">
        <f t="shared" ref="D4:D67" si="1">IF(ISERROR(VLOOKUP(C4,$G$3:$I$66,3,FALSE)),"",(VLOOKUP(C4,$G$3:$I$66,3,FALSE)))</f>
        <v/>
      </c>
      <c r="E4" s="288" t="str">
        <f t="shared" ref="E4:E66" si="2">IF(D4="","",INDEX($J$3:$J$42,MATCH(C4,$G$3:$G$42,0)))</f>
        <v/>
      </c>
      <c r="F4" s="284">
        <v>1</v>
      </c>
      <c r="G4" s="243"/>
      <c r="H4" s="36"/>
      <c r="I4" s="353" t="s">
        <v>856</v>
      </c>
      <c r="J4" s="353" t="s">
        <v>271</v>
      </c>
      <c r="K4" s="312" t="str">
        <f>IF(ISERROR(VLOOKUP(H4,Baza!A:D,4,FALSE)),"",(VLOOKUP(H4,Baza!A:D,4,FALSE)))</f>
        <v/>
      </c>
      <c r="M4" s="239" t="e">
        <f t="shared" si="0"/>
        <v>#N/A</v>
      </c>
      <c r="N4" s="239">
        <v>1</v>
      </c>
      <c r="O4" s="243">
        <v>1050</v>
      </c>
    </row>
    <row r="5" spans="2:17">
      <c r="B5" s="360"/>
      <c r="C5" s="265">
        <v>3</v>
      </c>
      <c r="D5" s="287" t="str">
        <f t="shared" si="1"/>
        <v/>
      </c>
      <c r="E5" s="288" t="str">
        <f t="shared" si="2"/>
        <v/>
      </c>
      <c r="F5" s="284">
        <v>6</v>
      </c>
      <c r="G5" s="243"/>
      <c r="H5" s="36"/>
      <c r="I5" s="353" t="s">
        <v>854</v>
      </c>
      <c r="J5" s="252" t="str">
        <f>IF(ISERROR(VLOOKUP(H5,Baza!A:C,3,FALSE)),"",(VLOOKUP(H5,Baza!A:C,3,FALSE)))</f>
        <v/>
      </c>
      <c r="K5" s="312" t="str">
        <f>IF(ISERROR(VLOOKUP(H5,Baza!A:D,4,FALSE)),"",(VLOOKUP(H5,Baza!A:D,4,FALSE)))</f>
        <v/>
      </c>
      <c r="M5" s="239" t="e">
        <f t="shared" si="0"/>
        <v>#N/A</v>
      </c>
      <c r="N5" s="239">
        <v>6</v>
      </c>
      <c r="O5" s="243">
        <v>770</v>
      </c>
    </row>
    <row r="6" spans="2:17" ht="16.5" thickBot="1">
      <c r="B6" s="361"/>
      <c r="C6" s="268">
        <v>4</v>
      </c>
      <c r="D6" s="291" t="str">
        <f t="shared" si="1"/>
        <v/>
      </c>
      <c r="E6" s="292" t="str">
        <f t="shared" si="2"/>
        <v/>
      </c>
      <c r="F6" s="284">
        <v>26</v>
      </c>
      <c r="G6" s="250"/>
      <c r="H6" s="36"/>
      <c r="I6" s="353" t="s">
        <v>857</v>
      </c>
      <c r="J6" s="353" t="s">
        <v>271</v>
      </c>
      <c r="K6" s="312" t="str">
        <f>IF(ISERROR(VLOOKUP(H6,Baza!A:D,4,FALSE)),"",(VLOOKUP(H6,Baza!A:D,4,FALSE)))</f>
        <v/>
      </c>
      <c r="M6" s="239" t="e">
        <f t="shared" si="0"/>
        <v>#N/A</v>
      </c>
      <c r="N6" s="239">
        <v>26</v>
      </c>
      <c r="O6" s="243">
        <v>661</v>
      </c>
    </row>
    <row r="7" spans="2:17">
      <c r="B7" s="362" t="s">
        <v>63</v>
      </c>
      <c r="C7" s="264">
        <v>5</v>
      </c>
      <c r="D7" s="285" t="str">
        <f t="shared" si="1"/>
        <v/>
      </c>
      <c r="E7" s="286" t="str">
        <f t="shared" si="2"/>
        <v/>
      </c>
      <c r="F7" s="284">
        <v>7</v>
      </c>
      <c r="G7" s="243"/>
      <c r="H7" s="36"/>
      <c r="I7" s="353" t="s">
        <v>858</v>
      </c>
      <c r="J7" s="353" t="s">
        <v>271</v>
      </c>
      <c r="K7" s="312" t="str">
        <f>IF(ISERROR(VLOOKUP(H7,Baza!A:D,4,FALSE)),"",(VLOOKUP(H7,Baza!A:D,4,FALSE)))</f>
        <v/>
      </c>
      <c r="M7" s="239" t="e">
        <f t="shared" si="0"/>
        <v>#N/A</v>
      </c>
      <c r="N7" s="239">
        <v>7</v>
      </c>
      <c r="O7" s="243">
        <v>152</v>
      </c>
    </row>
    <row r="8" spans="2:17">
      <c r="B8" s="360"/>
      <c r="C8" s="265">
        <v>6</v>
      </c>
      <c r="D8" s="287" t="str">
        <f t="shared" si="1"/>
        <v/>
      </c>
      <c r="E8" s="288" t="str">
        <f t="shared" si="2"/>
        <v/>
      </c>
      <c r="F8" s="284">
        <v>24</v>
      </c>
      <c r="G8" s="243"/>
      <c r="H8" s="350"/>
      <c r="I8" s="252" t="str">
        <f>IF(ISERROR(VLOOKUP(H8,Baza!A:C,2,FALSE)&amp;" "&amp;"("&amp;H8&amp;")"),"",(VLOOKUP(H8,Baza!A:C,2,FALSE)&amp;" "&amp;"("&amp;H8&amp;")"))</f>
        <v/>
      </c>
      <c r="J8" s="252" t="str">
        <f>IF(ISERROR(VLOOKUP(H8,Baza!A:C,3,FALSE)),"",(VLOOKUP(H8,Baza!A:C,3,FALSE)))</f>
        <v/>
      </c>
      <c r="K8" s="312" t="str">
        <f>IF(ISERROR(VLOOKUP(H8,Baza!A:D,4,FALSE)),"",(VLOOKUP(H8,Baza!A:D,4,FALSE)))</f>
        <v/>
      </c>
      <c r="M8" s="239" t="e">
        <f t="shared" si="0"/>
        <v>#N/A</v>
      </c>
      <c r="N8" s="239">
        <v>24</v>
      </c>
      <c r="O8" s="243"/>
    </row>
    <row r="9" spans="2:17">
      <c r="B9" s="360"/>
      <c r="C9" s="265">
        <v>7</v>
      </c>
      <c r="D9" s="287" t="str">
        <f t="shared" si="1"/>
        <v/>
      </c>
      <c r="E9" s="288" t="str">
        <f t="shared" si="2"/>
        <v/>
      </c>
      <c r="F9" s="284">
        <v>2</v>
      </c>
      <c r="G9" s="250"/>
      <c r="H9" s="350"/>
      <c r="I9" s="252" t="str">
        <f>IF(ISERROR(VLOOKUP(H9,Baza!A:C,2,FALSE)&amp;" "&amp;"("&amp;H9&amp;")"),"",(VLOOKUP(H9,Baza!A:C,2,FALSE)&amp;" "&amp;"("&amp;H9&amp;")"))</f>
        <v/>
      </c>
      <c r="J9" s="252" t="str">
        <f>IF(ISERROR(VLOOKUP(H9,Baza!A:C,3,FALSE)),"",(VLOOKUP(H9,Baza!A:C,3,FALSE)))</f>
        <v/>
      </c>
      <c r="K9" s="312" t="str">
        <f>IF(ISERROR(VLOOKUP(H9,Baza!A:D,4,FALSE)),"",(VLOOKUP(H9,Baza!A:D,4,FALSE)))</f>
        <v/>
      </c>
      <c r="M9" s="239" t="e">
        <f t="shared" si="0"/>
        <v>#N/A</v>
      </c>
      <c r="N9" s="239">
        <v>2</v>
      </c>
      <c r="O9" s="243"/>
      <c r="Q9" s="324"/>
    </row>
    <row r="10" spans="2:17" ht="16.5" thickBot="1">
      <c r="B10" s="363"/>
      <c r="C10" s="266">
        <v>8</v>
      </c>
      <c r="D10" s="289" t="str">
        <f t="shared" si="1"/>
        <v/>
      </c>
      <c r="E10" s="290" t="str">
        <f t="shared" si="2"/>
        <v/>
      </c>
      <c r="F10" s="284">
        <v>11</v>
      </c>
      <c r="G10" s="243"/>
      <c r="H10" s="350"/>
      <c r="I10" s="252" t="str">
        <f>IF(ISERROR(VLOOKUP(H10,Baza!A:C,2,FALSE)&amp;" "&amp;"("&amp;H10&amp;")"),"",(VLOOKUP(H10,Baza!A:C,2,FALSE)&amp;" "&amp;"("&amp;H10&amp;")"))</f>
        <v/>
      </c>
      <c r="J10" s="252" t="str">
        <f>IF(ISERROR(VLOOKUP(H10,Baza!A:C,3,FALSE)),"",(VLOOKUP(H10,Baza!A:C,3,FALSE)))</f>
        <v/>
      </c>
      <c r="K10" s="312" t="str">
        <f>IF(ISERROR(VLOOKUP(H10,Baza!A:D,4,FALSE)),"",(VLOOKUP(H10,Baza!A:D,4,FALSE)))</f>
        <v/>
      </c>
      <c r="M10" s="239" t="e">
        <f t="shared" si="0"/>
        <v>#N/A</v>
      </c>
      <c r="N10" s="239">
        <v>11</v>
      </c>
      <c r="O10" s="243"/>
      <c r="Q10" s="324"/>
    </row>
    <row r="11" spans="2:17">
      <c r="B11" s="359" t="s">
        <v>64</v>
      </c>
      <c r="C11" s="267">
        <v>9</v>
      </c>
      <c r="D11" s="293" t="str">
        <f t="shared" si="1"/>
        <v/>
      </c>
      <c r="E11" s="294" t="str">
        <f t="shared" si="2"/>
        <v/>
      </c>
      <c r="F11" s="284">
        <v>23</v>
      </c>
      <c r="G11" s="243"/>
      <c r="H11" s="36"/>
      <c r="I11" s="252" t="str">
        <f>IF(ISERROR(VLOOKUP(H11,Baza!A:C,2,FALSE)&amp;" "&amp;"("&amp;H11&amp;")"),"",(VLOOKUP(H11,Baza!A:C,2,FALSE)&amp;" "&amp;"("&amp;H11&amp;")"))</f>
        <v/>
      </c>
      <c r="J11" s="252" t="str">
        <f>IF(ISERROR(VLOOKUP(H11,Baza!A:C,3,FALSE)),"",(VLOOKUP(H11,Baza!A:C,3,FALSE)))</f>
        <v/>
      </c>
      <c r="K11" s="312" t="str">
        <f>IF(ISERROR(VLOOKUP(H11,Baza!A:D,4,FALSE)),"",(VLOOKUP(H11,Baza!A:D,4,FALSE)))</f>
        <v/>
      </c>
      <c r="M11" s="239" t="e">
        <f t="shared" si="0"/>
        <v>#N/A</v>
      </c>
      <c r="N11" s="239">
        <v>23</v>
      </c>
      <c r="O11" s="243"/>
      <c r="Q11" s="324"/>
    </row>
    <row r="12" spans="2:17">
      <c r="B12" s="360"/>
      <c r="C12" s="265">
        <v>10</v>
      </c>
      <c r="D12" s="287" t="str">
        <f t="shared" si="1"/>
        <v/>
      </c>
      <c r="E12" s="288" t="str">
        <f t="shared" si="2"/>
        <v/>
      </c>
      <c r="F12" s="284">
        <v>15</v>
      </c>
      <c r="G12" s="250"/>
      <c r="H12" s="36"/>
      <c r="I12" s="252" t="str">
        <f>IF(ISERROR(VLOOKUP(H12,Baza!A:C,2,FALSE)&amp;" "&amp;"("&amp;H12&amp;")"),"",(VLOOKUP(H12,Baza!A:C,2,FALSE)&amp;" "&amp;"("&amp;H12&amp;")"))</f>
        <v/>
      </c>
      <c r="J12" s="252" t="str">
        <f>IF(ISERROR(VLOOKUP(H12,Baza!A:C,3,FALSE)),"",(VLOOKUP(H12,Baza!A:C,3,FALSE)))</f>
        <v/>
      </c>
      <c r="K12" s="312" t="str">
        <f>IF(ISERROR(VLOOKUP(H12,Baza!A:D,4,FALSE)),"",(VLOOKUP(H12,Baza!A:D,4,FALSE)))</f>
        <v/>
      </c>
      <c r="M12" s="239" t="e">
        <f t="shared" si="0"/>
        <v>#N/A</v>
      </c>
      <c r="N12" s="239">
        <v>15</v>
      </c>
      <c r="O12" s="243"/>
      <c r="Q12" s="324"/>
    </row>
    <row r="13" spans="2:17">
      <c r="B13" s="360"/>
      <c r="C13" s="265">
        <v>11</v>
      </c>
      <c r="D13" s="287" t="str">
        <f t="shared" si="1"/>
        <v/>
      </c>
      <c r="E13" s="288" t="str">
        <f t="shared" si="2"/>
        <v/>
      </c>
      <c r="F13" s="284">
        <v>12</v>
      </c>
      <c r="G13" s="243"/>
      <c r="H13" s="36"/>
      <c r="I13" s="252" t="str">
        <f>IF(ISERROR(VLOOKUP(H13,Baza!A:C,2,FALSE)&amp;" "&amp;"("&amp;H13&amp;")"),"",(VLOOKUP(H13,Baza!A:C,2,FALSE)&amp;" "&amp;"("&amp;H13&amp;")"))</f>
        <v/>
      </c>
      <c r="J13" s="252" t="str">
        <f>IF(ISERROR(VLOOKUP(H13,Baza!A:C,3,FALSE)),"",(VLOOKUP(H13,Baza!A:C,3,FALSE)))</f>
        <v/>
      </c>
      <c r="K13" s="312" t="str">
        <f>IF(ISERROR(VLOOKUP(H13,Baza!A:D,4,FALSE)),"",(VLOOKUP(H13,Baza!A:D,4,FALSE)))</f>
        <v/>
      </c>
      <c r="M13" s="239" t="e">
        <f t="shared" si="0"/>
        <v>#N/A</v>
      </c>
      <c r="N13" s="239">
        <v>12</v>
      </c>
      <c r="O13" s="243"/>
      <c r="Q13" s="324"/>
    </row>
    <row r="14" spans="2:17" ht="16.5" thickBot="1">
      <c r="B14" s="361"/>
      <c r="C14" s="268">
        <v>12</v>
      </c>
      <c r="D14" s="291" t="str">
        <f t="shared" si="1"/>
        <v/>
      </c>
      <c r="E14" s="292" t="str">
        <f t="shared" si="2"/>
        <v/>
      </c>
      <c r="F14" s="284">
        <v>14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2" t="str">
        <f>IF(ISERROR(VLOOKUP(H14,Baza!A:D,4,FALSE)),"",(VLOOKUP(H14,Baza!A:D,4,FALSE)))</f>
        <v/>
      </c>
      <c r="M14" s="239" t="e">
        <f t="shared" si="0"/>
        <v>#N/A</v>
      </c>
      <c r="N14" s="239">
        <v>14</v>
      </c>
      <c r="O14" s="243"/>
      <c r="Q14" s="324"/>
    </row>
    <row r="15" spans="2:17">
      <c r="B15" s="362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13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2" t="str">
        <f>IF(ISERROR(VLOOKUP(H15,Baza!A:D,4,FALSE)),"",(VLOOKUP(H15,Baza!A:D,4,FALSE)))</f>
        <v/>
      </c>
      <c r="M15" s="239" t="e">
        <f t="shared" si="0"/>
        <v>#N/A</v>
      </c>
      <c r="N15" s="239">
        <v>13</v>
      </c>
      <c r="O15" s="243"/>
      <c r="Q15" s="324"/>
    </row>
    <row r="16" spans="2:17">
      <c r="B16" s="360"/>
      <c r="C16" s="265">
        <v>14</v>
      </c>
      <c r="D16" s="287" t="str">
        <f t="shared" si="1"/>
        <v/>
      </c>
      <c r="E16" s="288" t="str">
        <f t="shared" si="2"/>
        <v/>
      </c>
      <c r="F16" s="284">
        <v>20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2" t="str">
        <f>IF(ISERROR(VLOOKUP(H16,Baza!A:D,4,FALSE)),"",(VLOOKUP(H16,Baza!A:D,4,FALSE)))</f>
        <v/>
      </c>
      <c r="M16" s="239" t="e">
        <f t="shared" si="0"/>
        <v>#N/A</v>
      </c>
      <c r="N16" s="239">
        <v>20</v>
      </c>
      <c r="O16" s="243"/>
      <c r="Q16" s="324"/>
    </row>
    <row r="17" spans="2:17">
      <c r="B17" s="360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2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4"/>
    </row>
    <row r="18" spans="2:17" ht="16.5" thickBot="1">
      <c r="B18" s="363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4"/>
    </row>
    <row r="19" spans="2:17">
      <c r="B19" s="359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4"/>
    </row>
    <row r="20" spans="2:17">
      <c r="B20" s="360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60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5" thickBot="1">
      <c r="B22" s="361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62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60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60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5" thickBot="1">
      <c r="B26" s="363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9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60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60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5" thickBot="1">
      <c r="B30" s="361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62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60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60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5" thickBot="1">
      <c r="B34" s="363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9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60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60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5" thickBot="1">
      <c r="B38" s="361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62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60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60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5" thickBot="1">
      <c r="B42" s="363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9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60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60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5" thickBot="1">
      <c r="B46" s="361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62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60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60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5" thickBot="1">
      <c r="B50" s="363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9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60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60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5" thickBot="1">
      <c r="B54" s="361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62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60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60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5" thickBot="1">
      <c r="B58" s="363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9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60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60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5" thickBot="1">
      <c r="B62" s="361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62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60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60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5" thickBot="1">
      <c r="B66" s="363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62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5" hidden="1" thickBot="1">
      <c r="B68" s="360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5" hidden="1" thickBot="1">
      <c r="B69" s="360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5" hidden="1" thickBot="1">
      <c r="B70" s="363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5" hidden="1" thickBot="1">
      <c r="B71" s="362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5" hidden="1" thickBot="1">
      <c r="B72" s="360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5" hidden="1" thickBot="1">
      <c r="B73" s="360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5" hidden="1" thickBot="1">
      <c r="B74" s="363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5" hidden="1" thickBot="1">
      <c r="B75" s="362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5" hidden="1" thickBot="1">
      <c r="B76" s="360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5" hidden="1" thickBot="1">
      <c r="B77" s="360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5" hidden="1" thickBot="1">
      <c r="B78" s="363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5" hidden="1" thickBot="1">
      <c r="B79" s="362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5" hidden="1" thickBot="1">
      <c r="B80" s="360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5" hidden="1" thickBot="1">
      <c r="B81" s="360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5" hidden="1" thickBot="1">
      <c r="B82" s="363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5" hidden="1" thickBot="1">
      <c r="B83" s="362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5" hidden="1" thickBot="1">
      <c r="B84" s="360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5" hidden="1" thickBot="1">
      <c r="B85" s="360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5" hidden="1" thickBot="1">
      <c r="B86" s="363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5" hidden="1" thickBot="1">
      <c r="B87" s="362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5" hidden="1" thickBot="1">
      <c r="B88" s="360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5" hidden="1" thickBot="1">
      <c r="B89" s="360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5" hidden="1" thickBot="1">
      <c r="B90" s="363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5" hidden="1" thickBot="1">
      <c r="B91" s="362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5" hidden="1" thickBot="1">
      <c r="B92" s="360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5" hidden="1" thickBot="1">
      <c r="B93" s="360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5" hidden="1" thickBot="1">
      <c r="B94" s="363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5" hidden="1" thickBot="1">
      <c r="B95" s="362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5" hidden="1" thickBot="1">
      <c r="B96" s="360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5" hidden="1" thickBot="1">
      <c r="B97" s="360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5" hidden="1" thickBot="1">
      <c r="B98" s="363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64" t="s">
        <v>0</v>
      </c>
      <c r="C1" s="364"/>
      <c r="D1" s="364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6" t="s">
        <v>3</v>
      </c>
      <c r="D2" s="367"/>
      <c r="E2" s="368"/>
      <c r="F2" s="369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383" t="str">
        <f>IF(GROUPS!F9="","",GROUPS!F9)</f>
        <v/>
      </c>
      <c r="D3" s="384"/>
      <c r="E3" s="385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3" t="str">
        <f>IF(GROUPS!F10="","",GROUPS!F10)</f>
        <v/>
      </c>
      <c r="D4" s="384"/>
      <c r="E4" s="385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3" t="str">
        <f>IF(GROUPS!F11="","",GROUPS!F11)</f>
        <v/>
      </c>
      <c r="D5" s="384"/>
      <c r="E5" s="385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2" t="str">
        <f>IF(GROUPS!F12="","",GROUPS!F12)</f>
        <v/>
      </c>
      <c r="D6" s="393"/>
      <c r="E6" s="39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64" t="s">
        <v>0</v>
      </c>
      <c r="C1" s="364"/>
      <c r="D1" s="364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6" t="s">
        <v>3</v>
      </c>
      <c r="D2" s="367"/>
      <c r="E2" s="368"/>
      <c r="F2" s="369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383" t="str">
        <f>IF(GROUPS!H9="","",GROUPS!H9)</f>
        <v/>
      </c>
      <c r="D3" s="384"/>
      <c r="E3" s="385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3" t="str">
        <f>IF(GROUPS!H10="","",GROUPS!H10)</f>
        <v/>
      </c>
      <c r="D4" s="384"/>
      <c r="E4" s="385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3" t="str">
        <f>IF(GROUPS!H11="","",GROUPS!H11)</f>
        <v/>
      </c>
      <c r="D5" s="384"/>
      <c r="E5" s="385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2" t="str">
        <f>IF(GROUPS!H12="","",GROUPS!H12)</f>
        <v/>
      </c>
      <c r="D6" s="393"/>
      <c r="E6" s="39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7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200">
        <v>1</v>
      </c>
      <c r="C3" s="412" t="str">
        <f>IF(GROUPS!J9="","",GROUPS!J9)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IF(GROUPS!J10="","",GROUPS!J10)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IF(GROUPS!J11="","",GROUPS!J11)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IF(GROUPS!J12="","",GROUPS!J12)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7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200">
        <v>1</v>
      </c>
      <c r="C3" s="412" t="str">
        <f>IF(GROUPS!D14="","",GROUPS!D14)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IF(GROUPS!D15="","",GROUPS!D15)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IF(GROUPS!D16="","",GROUPS!D16)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IF(GROUPS!D17="","",GROUPS!D17)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9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420" t="str">
        <f>IF(GROUPS!F14="","",GROUPS!F14)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IF(GROUPS!F15="","",GROUPS!F15)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IF(GROUPS!F16="","",GROUPS!F16)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1" t="str">
        <f>IF(GROUPS!F17="","",GROUPS!F17)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7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200">
        <v>1</v>
      </c>
      <c r="C3" s="412" t="str">
        <f>IF(GROUPS!H14="","",GROUPS!H14)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IF(GROUPS!H15="","",GROUPS!H15)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IF(GROUPS!H16="","",GROUPS!H16)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IF(GROUPS!H17="","",GROUPS!H17)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7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200">
        <v>1</v>
      </c>
      <c r="C3" s="412" t="str">
        <f>IF(GROUPS!J14="","",GROUPS!J14)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IF(GROUPS!J15="","",GROUPS!J15)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IF(GROUPS!J16="","",GROUPS!J16)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IF(GROUPS!J17="","",GROUPS!J17)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9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420" t="str">
        <f>IF(GROUPS!D19="","",GROUPS!D19)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IF(GROUPS!D20="","",GROUPS!D20)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IF(GROUPS!D21="","",GROUPS!D21)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1" t="str">
        <f>IF(GROUPS!D22="","",GROUPS!D22)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5" t="s">
        <v>3</v>
      </c>
      <c r="D2" s="425"/>
      <c r="E2" s="426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422" t="str">
        <f>IF(GROUPS!F19="","",GROUPS!F19)</f>
        <v/>
      </c>
      <c r="D3" s="423"/>
      <c r="E3" s="42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IF(GROUPS!F20="","",GROUPS!F20)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IF(GROUPS!F21="","",GROUPS!F21)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1" t="str">
        <f>IF(GROUPS!F22="","",GROUPS!F22)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5" t="s">
        <v>3</v>
      </c>
      <c r="D2" s="425"/>
      <c r="E2" s="426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422" t="str">
        <f>IF(GROUPS!H19="","",GROUPS!H19)</f>
        <v/>
      </c>
      <c r="D3" s="423"/>
      <c r="E3" s="42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IF(GROUPS!H20="","",GROUPS!H20)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IF(GROUPS!H21="","",GROUPS!H21)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1" t="str">
        <f>IF(GROUPS!H22="","",GROUPS!H22)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1" spans="3:10">
      <c r="F1" s="346" t="s">
        <v>852</v>
      </c>
    </row>
    <row r="3" spans="3:10" ht="26.25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/>
      </c>
      <c r="E4" s="32">
        <f>C4+4</f>
        <v>5</v>
      </c>
      <c r="F4" s="33" t="str">
        <f>IF(VLOOKUP(E4,PARTICIPANTS!$C$3:$D$98,2,FALSE)="","",(VLOOKUP(E4,PARTICIPANTS!$C$3:$D$98,2,FALSE)))</f>
        <v/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/>
      </c>
      <c r="E5" s="32">
        <f t="shared" ref="E5:I7" si="0">C5+4</f>
        <v>6</v>
      </c>
      <c r="F5" s="33" t="str">
        <f>IF(VLOOKUP(E5,PARTICIPANTS!$C$3:$D$98,2,FALSE)="","",(VLOOKUP(E5,PARTICIPANTS!$C$3:$D$98,2,FALSE)))</f>
        <v/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/>
      </c>
      <c r="E6" s="32">
        <f t="shared" si="0"/>
        <v>7</v>
      </c>
      <c r="F6" s="33" t="str">
        <f>IF(VLOOKUP(E6,PARTICIPANTS!$C$3:$D$98,2,FALSE)="","",(VLOOKUP(E6,PARTICIPANTS!$C$3:$D$98,2,FALSE)))</f>
        <v/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6.25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6.25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6.25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6.25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6.25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5" t="s">
        <v>3</v>
      </c>
      <c r="D2" s="425"/>
      <c r="E2" s="426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422" t="str">
        <f>IF(GROUPS!J19="","",GROUPS!J19)</f>
        <v/>
      </c>
      <c r="D3" s="423"/>
      <c r="E3" s="42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IF(GROUPS!J20="","",GROUPS!J20)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IF(GROUPS!J21="","",GROUPS!J21)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1" t="str">
        <f>IF(GROUPS!J22="","",GROUPS!J22)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tabSelected="1" topLeftCell="J7" zoomScale="90" zoomScaleNormal="90" workbookViewId="0">
      <selection activeCell="AQ20" sqref="AQ20"/>
    </sheetView>
  </sheetViews>
  <sheetFormatPr defaultRowHeight="15"/>
  <cols>
    <col min="2" max="2" width="11.5703125" customWidth="1"/>
    <col min="4" max="4" width="31.42578125" customWidth="1"/>
    <col min="6" max="6" width="8.85546875" style="223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2">
      <c r="C1" s="427" t="s">
        <v>61</v>
      </c>
      <c r="D1" s="428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.75" thickBot="1">
      <c r="B2" s="238" t="s">
        <v>125</v>
      </c>
      <c r="C2" s="238" t="s">
        <v>78</v>
      </c>
    </row>
    <row r="3" spans="2:42" ht="15.75">
      <c r="B3" s="212" t="s">
        <v>25</v>
      </c>
      <c r="C3" s="213">
        <v>1</v>
      </c>
      <c r="D3" s="352" t="s">
        <v>855</v>
      </c>
    </row>
    <row r="4" spans="2:42" ht="16.5" thickBot="1">
      <c r="B4" s="214" t="s">
        <v>55</v>
      </c>
      <c r="C4" s="215">
        <v>2</v>
      </c>
      <c r="D4" s="353" t="s">
        <v>856</v>
      </c>
    </row>
    <row r="5" spans="2:42" ht="15.75">
      <c r="B5" s="218" t="s">
        <v>27</v>
      </c>
      <c r="C5" s="210">
        <v>3</v>
      </c>
      <c r="D5" s="353" t="s">
        <v>854</v>
      </c>
    </row>
    <row r="6" spans="2:42" ht="16.5" thickBot="1">
      <c r="B6" s="219" t="s">
        <v>54</v>
      </c>
      <c r="C6" s="216">
        <v>4</v>
      </c>
      <c r="D6" s="353" t="s">
        <v>857</v>
      </c>
    </row>
    <row r="7" spans="2:42" ht="15.75">
      <c r="B7" s="212" t="s">
        <v>29</v>
      </c>
      <c r="C7" s="213">
        <v>5</v>
      </c>
      <c r="D7" s="353" t="s">
        <v>858</v>
      </c>
      <c r="E7">
        <v>1</v>
      </c>
      <c r="F7" s="254">
        <v>1</v>
      </c>
      <c r="G7" s="96" t="str">
        <f>IF(F7="","",VLOOKUP(F7,$C$3:$D$8,2,FALSE))</f>
        <v>С. Хасану - С.С. Стојановска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5" thickBot="1">
      <c r="B8" s="214" t="s">
        <v>53</v>
      </c>
      <c r="C8" s="215">
        <v>6</v>
      </c>
      <c r="D8" s="208" t="str">
        <f>IF(' III'!$X$3="","",' III'!$X$3)</f>
        <v/>
      </c>
      <c r="O8" s="253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/>
      <c r="D12" s="315"/>
      <c r="P12" s="76"/>
      <c r="AN12" s="45"/>
    </row>
    <row r="13" spans="2:42" ht="15.75">
      <c r="B13" s="35"/>
      <c r="C13" s="35"/>
      <c r="D13" s="315"/>
      <c r="P13" s="76"/>
      <c r="Q13" s="95" t="str">
        <f>G7</f>
        <v>С. Хасану - С.С. Стојановска</v>
      </c>
      <c r="R13" s="75">
        <v>8</v>
      </c>
      <c r="S13" s="75">
        <v>6</v>
      </c>
      <c r="T13" s="75">
        <v>6</v>
      </c>
      <c r="U13" s="75"/>
      <c r="V13" s="75"/>
      <c r="W13" s="75"/>
      <c r="X13" s="75"/>
      <c r="Y13" s="17">
        <f>IF(R13="","",SUMPRODUCT(--(R13:X13&gt;R14:X14)))</f>
        <v>0</v>
      </c>
      <c r="Z13" s="11"/>
    </row>
    <row r="14" spans="2:42" ht="15.75">
      <c r="B14" s="35"/>
      <c r="C14" s="35"/>
      <c r="D14" s="315"/>
      <c r="P14" s="82"/>
      <c r="Q14" s="95" t="str">
        <f>IF(O19="","",IF(O19&gt;O20,G19,G20))</f>
        <v>М. Стајковска - С. Ризовска</v>
      </c>
      <c r="R14" s="75">
        <v>11</v>
      </c>
      <c r="S14" s="75">
        <v>11</v>
      </c>
      <c r="T14" s="75">
        <v>11</v>
      </c>
      <c r="U14" s="75"/>
      <c r="V14" s="75"/>
      <c r="W14" s="75"/>
      <c r="X14" s="75"/>
      <c r="Y14" s="17">
        <f>IF(R13="","",SUMPRODUCT(--(R13:X13&lt;R14:X14)))</f>
        <v>3</v>
      </c>
      <c r="Z14" s="11"/>
    </row>
    <row r="15" spans="2:42" ht="15.75">
      <c r="C15" s="35"/>
      <c r="D15" s="2"/>
      <c r="P15" s="76"/>
      <c r="Y15" s="79"/>
      <c r="AN15" s="429" t="str">
        <f>IF(AJ25="","",IF(AJ25&gt;AJ26,AB25,AB26))</f>
        <v>М. Смолиќ - С. А. Стојановска</v>
      </c>
    </row>
    <row r="16" spans="2:42" ht="15.75">
      <c r="C16" s="35"/>
      <c r="D16" s="2"/>
      <c r="P16" s="76"/>
      <c r="Y16" s="80"/>
      <c r="AM16" s="429" t="str">
        <f>IF(AJ25="","",IF(AJ25&lt;AJ26,AB25,AB26))</f>
        <v>М. Стајковска - С. Ризовска</v>
      </c>
      <c r="AN16" s="429"/>
      <c r="AO16" s="430" t="str">
        <f>IF(AJ25=AJ26,"",IF(AJ34=AJ35,AB34,IF(AJ34&gt;AJ35,AB34,AB35)))</f>
        <v>С. Хасану - С.С. Стојановска</v>
      </c>
    </row>
    <row r="17" spans="3:42" ht="15.75">
      <c r="C17" s="35"/>
      <c r="D17" s="2"/>
      <c r="P17" s="76"/>
      <c r="Y17" s="80"/>
      <c r="AJ17" s="8"/>
      <c r="AM17" s="429"/>
      <c r="AN17" s="429"/>
      <c r="AO17" s="430"/>
    </row>
    <row r="18" spans="3:42" ht="15.75">
      <c r="C18" s="35"/>
      <c r="D18" s="2"/>
      <c r="P18" s="76"/>
      <c r="Y18" s="80"/>
      <c r="AJ18" s="8"/>
      <c r="AM18" s="429"/>
      <c r="AO18" s="430"/>
    </row>
    <row r="19" spans="3:42" ht="16.5" thickBot="1">
      <c r="C19" s="35"/>
      <c r="D19" s="2"/>
      <c r="E19">
        <v>2</v>
      </c>
      <c r="F19" s="254">
        <v>5</v>
      </c>
      <c r="G19" s="96" t="str">
        <f>IF(F19="","",VLOOKUP(F19,$C$3:$D$8,2,FALSE))</f>
        <v>Е. Пармачка - Б. Ѓузелова</v>
      </c>
      <c r="H19" s="75">
        <v>3</v>
      </c>
      <c r="I19" s="75">
        <v>10</v>
      </c>
      <c r="J19" s="75">
        <v>6</v>
      </c>
      <c r="K19" s="75"/>
      <c r="L19" s="75"/>
      <c r="M19" s="75"/>
      <c r="N19" s="75"/>
      <c r="O19" s="17">
        <f>IF(H19="","",SUMPRODUCT(--(H19:N19&gt;H20:N20)))</f>
        <v>0</v>
      </c>
      <c r="Y19" s="80"/>
      <c r="AO19" s="430" t="str">
        <f>IF(AJ25=AJ26,"",IF(OR(AJ34&gt;AJ35,AJ34&lt;AJ35),"",AB35))</f>
        <v>И. Ковачовска - Ф. Јованоска</v>
      </c>
    </row>
    <row r="20" spans="3:42" ht="16.5" thickBot="1">
      <c r="C20" s="35"/>
      <c r="D20" s="2" t="s">
        <v>851</v>
      </c>
      <c r="E20">
        <v>3</v>
      </c>
      <c r="F20" s="254">
        <v>4</v>
      </c>
      <c r="G20" s="96" t="str">
        <f>IF(F20="","",VLOOKUP(F20,$C$3:$D$8,2,FALSE))</f>
        <v>М. Стајковска - С. Ризовска</v>
      </c>
      <c r="H20" s="75">
        <v>11</v>
      </c>
      <c r="I20" s="75">
        <v>12</v>
      </c>
      <c r="J20" s="75">
        <v>11</v>
      </c>
      <c r="K20" s="75"/>
      <c r="L20" s="75"/>
      <c r="M20" s="75"/>
      <c r="N20" s="75"/>
      <c r="O20" s="17">
        <f>IF(H19="","",SUMPRODUCT(--(H19:N19&lt;H20:N20)))</f>
        <v>3</v>
      </c>
      <c r="Y20" s="80"/>
      <c r="AN20" s="432" t="s">
        <v>58</v>
      </c>
      <c r="AO20" s="430"/>
    </row>
    <row r="21" spans="3:42" ht="16.5" thickBot="1">
      <c r="C21" s="35"/>
      <c r="D21" s="2"/>
      <c r="Y21" s="80"/>
      <c r="AM21" s="435" t="s">
        <v>59</v>
      </c>
      <c r="AN21" s="433"/>
      <c r="AO21" s="430"/>
    </row>
    <row r="22" spans="3:42" ht="15.75">
      <c r="C22" s="35"/>
      <c r="D22" s="2"/>
      <c r="Y22" s="80"/>
      <c r="AM22" s="436"/>
      <c r="AN22" s="433"/>
      <c r="AO22" s="438" t="s">
        <v>60</v>
      </c>
    </row>
    <row r="23" spans="3:42" ht="16.5" thickBot="1">
      <c r="C23" s="35"/>
      <c r="D23" s="2"/>
      <c r="Y23" s="80"/>
      <c r="AM23" s="437"/>
      <c r="AN23" s="434"/>
      <c r="AO23" s="439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>М. Стајковска - С. Ризовска</v>
      </c>
      <c r="AC25" s="75">
        <v>8</v>
      </c>
      <c r="AD25" s="75">
        <v>13</v>
      </c>
      <c r="AE25" s="75">
        <v>11</v>
      </c>
      <c r="AF25" s="75">
        <v>6</v>
      </c>
      <c r="AG25" s="75">
        <v>9</v>
      </c>
      <c r="AH25" s="75"/>
      <c r="AI25" s="75"/>
      <c r="AJ25" s="17">
        <f>IF(AC25="","",SUMPRODUCT(--(AC25:AI25&gt;AC26:AI26)))</f>
        <v>2</v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>М. Смолиќ - С. А. Стојановска</v>
      </c>
      <c r="AC26" s="75">
        <v>11</v>
      </c>
      <c r="AD26" s="75">
        <v>11</v>
      </c>
      <c r="AE26" s="75">
        <v>8</v>
      </c>
      <c r="AF26" s="75">
        <v>11</v>
      </c>
      <c r="AG26" s="75">
        <v>11</v>
      </c>
      <c r="AH26" s="75"/>
      <c r="AI26" s="75"/>
      <c r="AJ26" s="17">
        <f>IF(AC25="","",SUMPRODUCT(--(AC25:AI25&lt;AC26:AI26)))</f>
        <v>3</v>
      </c>
    </row>
    <row r="27" spans="3:42" ht="15.75">
      <c r="C27" s="35"/>
      <c r="D27" s="2"/>
      <c r="Y27" s="80"/>
      <c r="AA27" s="38"/>
      <c r="AL27" s="441" t="s">
        <v>81</v>
      </c>
      <c r="AM27" s="442"/>
      <c r="AN27" s="442"/>
      <c r="AO27" s="442"/>
      <c r="AP27" s="443"/>
    </row>
    <row r="28" spans="3:42" ht="15.75">
      <c r="C28" s="35"/>
      <c r="D28" s="2"/>
      <c r="Y28" s="80"/>
      <c r="AA28" s="38"/>
      <c r="AL28" s="307">
        <v>1</v>
      </c>
      <c r="AM28" s="308" t="s">
        <v>82</v>
      </c>
      <c r="AN28" s="444" t="str">
        <f>IF(AJ25="","",IF(AJ25&gt;AJ26,AB25,AB26))</f>
        <v>М. Смолиќ - С. А. Стојановска</v>
      </c>
      <c r="AO28" s="444"/>
      <c r="AP28" s="444"/>
    </row>
    <row r="29" spans="3:42" ht="15.75">
      <c r="C29" s="35"/>
      <c r="D29" s="2"/>
      <c r="Y29" s="80"/>
      <c r="AA29" s="38"/>
      <c r="AL29" s="90">
        <v>2</v>
      </c>
      <c r="AM29" s="91" t="s">
        <v>79</v>
      </c>
      <c r="AN29" s="445" t="str">
        <f>IF(AJ25="","",IF(AJ25&lt;AJ26,AB25,AB26))</f>
        <v>М. Стајковска - С. Ризовска</v>
      </c>
      <c r="AO29" s="445"/>
      <c r="AP29" s="445"/>
    </row>
    <row r="30" spans="3:42" ht="15.75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6" t="str">
        <f>IF(AJ25=AJ26,"",IF(AJ34=AJ35,AB34,IF(AJ34&gt;AJ35,AB34,AB35)))</f>
        <v>С. Хасану - С.С. Стојановска</v>
      </c>
      <c r="AO30" s="446"/>
      <c r="AP30" s="446"/>
    </row>
    <row r="31" spans="3:42" ht="15.75">
      <c r="C31" s="35"/>
      <c r="D31" s="2" t="s">
        <v>851</v>
      </c>
      <c r="E31">
        <v>4</v>
      </c>
      <c r="F31" s="254">
        <v>3</v>
      </c>
      <c r="G31" s="96" t="str">
        <f>IF(F31="","",VLOOKUP(F31,$C$3:$D$8,2,FALSE))</f>
        <v>М. Смолиќ - С. А. Стојановска</v>
      </c>
      <c r="H31" s="75">
        <v>11</v>
      </c>
      <c r="I31" s="75"/>
      <c r="J31" s="75"/>
      <c r="K31" s="75"/>
      <c r="L31" s="75"/>
      <c r="M31" s="75"/>
      <c r="N31" s="75"/>
      <c r="O31" s="17">
        <f>IF(H31="","",SUMPRODUCT(--(H31:N31&gt;H32:N32)))</f>
        <v>1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6" t="str">
        <f>IF(AJ25=AJ26,"",IF(AJ34=AJ35,AB35,IF(AJ34&lt;AJ35,AB34,AB35)))</f>
        <v>И. Ковачовска - Ф. Јованоска</v>
      </c>
      <c r="AO31" s="446"/>
      <c r="AP31" s="446"/>
    </row>
    <row r="32" spans="3:42" ht="15.75">
      <c r="C32" s="35"/>
      <c r="D32" s="2"/>
      <c r="E32">
        <v>5</v>
      </c>
      <c r="F32" s="254" t="s">
        <v>844</v>
      </c>
      <c r="G32" s="96" t="e">
        <f>IF(F32="","",VLOOKUP(F32,$C$3:$D$8,2,FALSE))</f>
        <v>#N/A</v>
      </c>
      <c r="H32" s="75">
        <v>0</v>
      </c>
      <c r="I32" s="75"/>
      <c r="J32" s="75"/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47" t="str">
        <f>IF(O7="","",IF(O7&lt;O8,G7,G8))</f>
        <v/>
      </c>
      <c r="AO32" s="447"/>
      <c r="AP32" s="447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80</v>
      </c>
      <c r="AN33" s="447" t="str">
        <f>IF(O19="","",IF(O19&lt;O20,G19,G20))</f>
        <v>Е. Пармачка - Б. Ѓузелова</v>
      </c>
      <c r="AO33" s="447"/>
      <c r="AP33" s="447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>С. Хасану - С.С. Стојановска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7" t="e">
        <f>IF(O31="","",IF(O31&lt;O32,G31,G32))</f>
        <v>#N/A</v>
      </c>
      <c r="AO34" s="447"/>
      <c r="AP34" s="447"/>
    </row>
    <row r="35" spans="3:42">
      <c r="P35" s="76"/>
      <c r="Y35" s="80"/>
      <c r="AB35" s="98" t="str">
        <f>IF(Y37="","",IF(Y37&lt;Y38,Q37,Q38))</f>
        <v>И. Ковачовска - Ф. Јованоска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8" t="str">
        <f>IF(O43="","",IF(O43&lt;O44,G43,G44))</f>
        <v/>
      </c>
      <c r="AO35" s="448"/>
      <c r="AP35" s="448"/>
    </row>
    <row r="36" spans="3:42">
      <c r="P36" s="76"/>
      <c r="Y36" s="81"/>
      <c r="AL36" s="164"/>
      <c r="AM36" s="165"/>
      <c r="AN36" s="449"/>
      <c r="AO36" s="449"/>
      <c r="AP36" s="449"/>
    </row>
    <row r="37" spans="3:42">
      <c r="P37" s="76"/>
      <c r="Q37" s="95" t="str">
        <f>IF(O31="","",IF(O31&gt;O32,G31,G32))</f>
        <v>М. Смолиќ - С. А. Стојановска</v>
      </c>
      <c r="R37" s="75">
        <v>9</v>
      </c>
      <c r="S37" s="75">
        <v>11</v>
      </c>
      <c r="T37" s="75">
        <v>11</v>
      </c>
      <c r="U37" s="75">
        <v>8</v>
      </c>
      <c r="V37" s="75">
        <v>11</v>
      </c>
      <c r="W37" s="75"/>
      <c r="X37" s="75"/>
      <c r="Y37" s="17">
        <f>IF(R37="","",SUMPRODUCT(--(R37:X37&gt;R38:X38)))</f>
        <v>3</v>
      </c>
      <c r="Z37" s="11"/>
      <c r="AL37" s="163"/>
      <c r="AM37" s="4"/>
      <c r="AN37" s="440"/>
      <c r="AO37" s="440"/>
      <c r="AP37" s="440"/>
    </row>
    <row r="38" spans="3:42">
      <c r="P38" s="82"/>
      <c r="Q38" s="95" t="str">
        <f>G44</f>
        <v>И. Ковачовска - Ф. Јованоска</v>
      </c>
      <c r="R38" s="75">
        <v>11</v>
      </c>
      <c r="S38" s="75">
        <v>4</v>
      </c>
      <c r="T38" s="75">
        <v>9</v>
      </c>
      <c r="U38" s="75">
        <v>11</v>
      </c>
      <c r="V38" s="75">
        <v>8</v>
      </c>
      <c r="W38" s="75"/>
      <c r="X38" s="75"/>
      <c r="Y38" s="17">
        <f>IF(R37="","",SUMPRODUCT(--(R37:X37&lt;R38:X38)))</f>
        <v>2</v>
      </c>
      <c r="Z38" s="11"/>
      <c r="AL38" s="163"/>
      <c r="AM38" s="4"/>
      <c r="AN38" s="440"/>
      <c r="AO38" s="440"/>
      <c r="AP38" s="440"/>
    </row>
    <row r="39" spans="3:42">
      <c r="P39" s="76"/>
      <c r="AL39" s="163"/>
      <c r="AM39" s="4"/>
      <c r="AN39" s="440"/>
      <c r="AO39" s="440"/>
      <c r="AP39" s="440"/>
    </row>
    <row r="40" spans="3:42">
      <c r="P40" s="76"/>
      <c r="AL40" s="163"/>
      <c r="AM40" s="4"/>
      <c r="AN40" s="440"/>
      <c r="AO40" s="440"/>
      <c r="AP40" s="440"/>
    </row>
    <row r="41" spans="3:42">
      <c r="O41" s="8"/>
      <c r="P41" s="76"/>
      <c r="AL41" s="163"/>
      <c r="AM41" s="4"/>
      <c r="AN41" s="440"/>
      <c r="AO41" s="440"/>
      <c r="AP41" s="440"/>
    </row>
    <row r="42" spans="3:42">
      <c r="O42" s="8"/>
      <c r="P42" s="76"/>
      <c r="AL42" s="163"/>
      <c r="AM42" s="4"/>
      <c r="AN42" s="440"/>
      <c r="AO42" s="440"/>
      <c r="AP42" s="440"/>
    </row>
    <row r="43" spans="3:42">
      <c r="O43" s="255"/>
      <c r="AL43" s="163"/>
      <c r="AM43" s="4"/>
      <c r="AN43" s="440"/>
      <c r="AO43" s="440"/>
      <c r="AP43" s="440"/>
    </row>
    <row r="44" spans="3:42">
      <c r="E44">
        <v>6</v>
      </c>
      <c r="F44" s="254">
        <v>2</v>
      </c>
      <c r="G44" s="96" t="str">
        <f>IF(F44="","",VLOOKUP(F44,$C$3:$D$8,2,FALSE))</f>
        <v>И. Ковачовска - Ф. Јованоска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40"/>
      <c r="AO50" s="440"/>
      <c r="AP50" s="440"/>
    </row>
    <row r="51" spans="36:42">
      <c r="AM51" s="4"/>
      <c r="AN51" s="440"/>
      <c r="AO51" s="440"/>
      <c r="AP51" s="440"/>
    </row>
    <row r="52" spans="36:42">
      <c r="AM52" s="4"/>
      <c r="AN52" s="440"/>
      <c r="AO52" s="440"/>
      <c r="AP52" s="440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workbookViewId="0">
      <selection activeCell="C33" sqref="C33"/>
    </sheetView>
  </sheetViews>
  <sheetFormatPr defaultRowHeight="15"/>
  <cols>
    <col min="2" max="2" width="13" customWidth="1"/>
    <col min="4" max="4" width="31.42578125" customWidth="1"/>
    <col min="5" max="6" width="3.7109375" customWidth="1"/>
    <col min="7" max="7" width="8.85546875" style="223"/>
    <col min="8" max="8" width="31.42578125" style="2" customWidth="1"/>
    <col min="9" max="16" width="3" style="2" customWidth="1"/>
    <col min="17" max="17" width="8.85546875" style="2"/>
    <col min="18" max="18" width="31.42578125" style="2" customWidth="1"/>
    <col min="19" max="26" width="3.140625" style="2" customWidth="1"/>
    <col min="27" max="27" width="4.5703125" style="2" customWidth="1"/>
    <col min="28" max="28" width="4.5703125" customWidth="1"/>
    <col min="29" max="29" width="31.42578125" style="2" customWidth="1"/>
    <col min="30" max="37" width="3" style="2" customWidth="1"/>
    <col min="40" max="42" width="31.42578125" customWidth="1"/>
  </cols>
  <sheetData>
    <row r="1" spans="2:48">
      <c r="C1" s="450" t="s">
        <v>61</v>
      </c>
      <c r="D1" s="428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.75" thickBot="1">
      <c r="B2" s="238" t="s">
        <v>125</v>
      </c>
      <c r="C2" s="238" t="s">
        <v>78</v>
      </c>
    </row>
    <row r="3" spans="2:48" ht="15.75">
      <c r="B3" s="47" t="s">
        <v>25</v>
      </c>
      <c r="C3" s="47">
        <v>1</v>
      </c>
      <c r="D3" s="23" t="str">
        <f>IF(' I'!$X$2="","",' I'!$X$2)</f>
        <v/>
      </c>
    </row>
    <row r="4" spans="2:48" ht="16.5" thickBot="1">
      <c r="B4" s="48" t="s">
        <v>55</v>
      </c>
      <c r="C4" s="48">
        <v>2</v>
      </c>
      <c r="D4" s="24" t="str">
        <f>IF(' I'!$X$3="","",' I'!$X$3)</f>
        <v/>
      </c>
    </row>
    <row r="5" spans="2:48" ht="15.75">
      <c r="B5" s="48" t="s">
        <v>27</v>
      </c>
      <c r="C5" s="48">
        <v>3</v>
      </c>
      <c r="D5" s="27" t="str">
        <f>IF(' II'!$X$2="","",' II'!$X$2)</f>
        <v/>
      </c>
    </row>
    <row r="6" spans="2:48" ht="16.5" thickBot="1">
      <c r="B6" s="48" t="s">
        <v>54</v>
      </c>
      <c r="C6" s="48">
        <v>4</v>
      </c>
      <c r="D6" s="28" t="str">
        <f>IF(' II'!$X$3="","",' II'!$X$3)</f>
        <v/>
      </c>
    </row>
    <row r="7" spans="2:48" ht="15.75">
      <c r="B7" s="48" t="s">
        <v>29</v>
      </c>
      <c r="C7" s="48">
        <v>5</v>
      </c>
      <c r="D7" s="23" t="str">
        <f>IF(' III'!$X$2="","",' III'!$X$2)</f>
        <v/>
      </c>
      <c r="F7">
        <v>1</v>
      </c>
      <c r="G7" s="314">
        <v>1</v>
      </c>
      <c r="H7" s="151" t="str">
        <f>IF(G7="","",VLOOKUP(G7,$C$3:$D$10,2,FALSE))</f>
        <v/>
      </c>
      <c r="I7" s="75"/>
      <c r="J7" s="75"/>
      <c r="K7" s="75"/>
      <c r="L7" s="75"/>
      <c r="M7" s="75"/>
      <c r="N7" s="75"/>
      <c r="O7" s="75"/>
      <c r="P7" s="17" t="str">
        <f>IF(I7="","",SUMPRODUCT(--(I7:O7&gt;I8:O8)))</f>
        <v/>
      </c>
    </row>
    <row r="8" spans="2:48" ht="16.5" thickBot="1">
      <c r="B8" s="48" t="s">
        <v>53</v>
      </c>
      <c r="C8" s="48">
        <v>6</v>
      </c>
      <c r="D8" s="24" t="str">
        <f>IF(' III'!$X$3="","",' III'!$X$3)</f>
        <v/>
      </c>
      <c r="F8">
        <v>2</v>
      </c>
      <c r="G8" s="314"/>
      <c r="H8" s="151" t="str">
        <f>IF(G8="","",VLOOKUP(G8,$C$3:$D$10,2,FALSE))</f>
        <v/>
      </c>
      <c r="I8" s="75"/>
      <c r="J8" s="75"/>
      <c r="K8" s="75"/>
      <c r="L8" s="75"/>
      <c r="M8" s="75"/>
      <c r="N8" s="75"/>
      <c r="O8" s="75"/>
      <c r="P8" s="17" t="str">
        <f>IF(I7="","",SUMPRODUCT(--(I7:O7&lt;I8:O8)))</f>
        <v/>
      </c>
    </row>
    <row r="9" spans="2:48" ht="15.75">
      <c r="B9" s="48" t="s">
        <v>30</v>
      </c>
      <c r="C9" s="48">
        <v>7</v>
      </c>
      <c r="D9" s="27" t="str">
        <f>IF(IV!$X$2="","",IV!$X$2)</f>
        <v/>
      </c>
      <c r="P9" s="8"/>
      <c r="Q9" s="76"/>
    </row>
    <row r="10" spans="2:48" ht="16.5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75">
      <c r="B11" s="35"/>
      <c r="C11" s="35"/>
      <c r="D11" s="2"/>
      <c r="Q11" s="76"/>
    </row>
    <row r="12" spans="2:48" ht="15.75">
      <c r="B12" s="35"/>
      <c r="C12" s="35"/>
      <c r="D12" s="2"/>
      <c r="Q12" s="76"/>
      <c r="AO12" s="45"/>
    </row>
    <row r="13" spans="2:48" ht="15.75">
      <c r="B13" s="35"/>
      <c r="C13" s="35"/>
      <c r="D13" s="2"/>
      <c r="Q13" s="76"/>
      <c r="R13" s="95" t="str">
        <f>IF(P7="","",IF(P7&gt;P8,H7,H8))</f>
        <v/>
      </c>
      <c r="S13" s="75"/>
      <c r="T13" s="75"/>
      <c r="U13" s="75"/>
      <c r="V13" s="75"/>
      <c r="W13" s="75"/>
      <c r="X13" s="75"/>
      <c r="Y13" s="75"/>
      <c r="Z13" s="17" t="str">
        <f>IF(S13="","",SUMPRODUCT(--(S13:Y13&gt;S14:Y14)))</f>
        <v/>
      </c>
      <c r="AA13" s="11"/>
    </row>
    <row r="14" spans="2:48" ht="15.75">
      <c r="B14" s="35"/>
      <c r="C14" s="35">
        <v>1</v>
      </c>
      <c r="D14" s="315" t="s">
        <v>594</v>
      </c>
      <c r="Q14" s="82"/>
      <c r="R14" s="95" t="str">
        <f>IF(P19="","",IF(P19&gt;P20,H19,H20))</f>
        <v/>
      </c>
      <c r="S14" s="75"/>
      <c r="T14" s="75"/>
      <c r="U14" s="75"/>
      <c r="V14" s="75"/>
      <c r="W14" s="75"/>
      <c r="X14" s="75"/>
      <c r="Y14" s="75"/>
      <c r="Z14" s="17" t="str">
        <f>IF(S13="","",SUMPRODUCT(--(S13:Y13&lt;S14:Y14)))</f>
        <v/>
      </c>
      <c r="AA14" s="11"/>
    </row>
    <row r="15" spans="2:48" ht="15.75">
      <c r="B15" s="35"/>
      <c r="C15" s="35">
        <v>3</v>
      </c>
      <c r="D15" s="315" t="s">
        <v>595</v>
      </c>
      <c r="Q15" s="76"/>
      <c r="Z15" s="79"/>
      <c r="AO15" s="429" t="str">
        <f>IF(AK25="","",IF(AK25&gt;AK26,AC25,AC26))</f>
        <v/>
      </c>
    </row>
    <row r="16" spans="2:48" ht="15.75">
      <c r="B16" s="35"/>
      <c r="C16" s="35">
        <v>5</v>
      </c>
      <c r="D16" s="315" t="s">
        <v>596</v>
      </c>
      <c r="Q16" s="76"/>
      <c r="Z16" s="80"/>
      <c r="AN16" s="429" t="str">
        <f>IF(AK25="","",IF(AK25&lt;AK26,AC25,AC26))</f>
        <v/>
      </c>
      <c r="AO16" s="429"/>
      <c r="AP16" s="430" t="str">
        <f>IF(AK25=AK26,"",IF(AK34=AK35,AC34,IF(AK34&gt;AK35,AC34,AC35)))</f>
        <v/>
      </c>
    </row>
    <row r="17" spans="2:43" ht="15.75">
      <c r="B17" s="35"/>
      <c r="C17" s="35">
        <v>7</v>
      </c>
      <c r="D17" s="315" t="s">
        <v>597</v>
      </c>
      <c r="Q17" s="76"/>
      <c r="Z17" s="80"/>
      <c r="AK17" s="8"/>
      <c r="AN17" s="429"/>
      <c r="AO17" s="429"/>
      <c r="AP17" s="430"/>
    </row>
    <row r="18" spans="2:43" ht="15.75">
      <c r="B18" s="35"/>
      <c r="C18" s="35"/>
      <c r="D18" s="2"/>
      <c r="Q18" s="76"/>
      <c r="Z18" s="80"/>
      <c r="AK18" s="8"/>
      <c r="AN18" s="429"/>
      <c r="AP18" s="430"/>
    </row>
    <row r="19" spans="2:43" ht="16.5" thickBot="1">
      <c r="C19" s="35"/>
      <c r="D19" s="2"/>
      <c r="F19">
        <v>3</v>
      </c>
      <c r="G19" s="314"/>
      <c r="H19" s="151" t="str">
        <f>IF(G19="","",VLOOKUP(G19,$C$3:$D$10,2,FALSE))</f>
        <v/>
      </c>
      <c r="I19" s="75"/>
      <c r="J19" s="75"/>
      <c r="K19" s="75"/>
      <c r="L19" s="75"/>
      <c r="M19" s="75"/>
      <c r="N19" s="75"/>
      <c r="O19" s="75"/>
      <c r="P19" s="17" t="str">
        <f>IF(I19="","",SUMPRODUCT(--(I19:O19&gt;I20:O20)))</f>
        <v/>
      </c>
      <c r="Z19" s="80"/>
      <c r="AP19" s="431" t="str">
        <f>IF(AK25=AK26,"",IF(OR(AK34&gt;AK35,AK34&lt;AK35),"",AC35))</f>
        <v/>
      </c>
    </row>
    <row r="20" spans="2:43" ht="16.5" thickBot="1">
      <c r="C20" s="35"/>
      <c r="D20" s="310">
        <v>5.7</v>
      </c>
      <c r="F20">
        <v>4</v>
      </c>
      <c r="G20" s="314"/>
      <c r="H20" s="151" t="str">
        <f>IF(G20="","",VLOOKUP(G20,$C$3:$D$10,2,FALSE))</f>
        <v/>
      </c>
      <c r="I20" s="75"/>
      <c r="J20" s="75"/>
      <c r="K20" s="75"/>
      <c r="L20" s="75"/>
      <c r="M20" s="75"/>
      <c r="N20" s="75"/>
      <c r="O20" s="75"/>
      <c r="P20" s="17" t="str">
        <f>IF(I19="","",SUMPRODUCT(--(I19:O19&lt;I20:O20)))</f>
        <v/>
      </c>
      <c r="Z20" s="80"/>
      <c r="AO20" s="432" t="s">
        <v>58</v>
      </c>
      <c r="AP20" s="431"/>
    </row>
    <row r="21" spans="2:43" ht="16.350000000000001" customHeight="1" thickBot="1">
      <c r="C21" s="451" t="s">
        <v>598</v>
      </c>
      <c r="D21" s="451"/>
      <c r="Z21" s="80"/>
      <c r="AN21" s="435" t="s">
        <v>59</v>
      </c>
      <c r="AO21" s="433"/>
      <c r="AP21" s="431"/>
    </row>
    <row r="22" spans="2:43" ht="15.6" customHeight="1">
      <c r="C22" s="451"/>
      <c r="D22" s="451"/>
      <c r="Z22" s="80"/>
      <c r="AN22" s="436"/>
      <c r="AO22" s="433"/>
      <c r="AP22" s="438" t="s">
        <v>60</v>
      </c>
    </row>
    <row r="23" spans="2:43" ht="16.350000000000001" customHeight="1" thickBot="1">
      <c r="C23" s="451"/>
      <c r="D23" s="451"/>
      <c r="Z23" s="80"/>
      <c r="AN23" s="437"/>
      <c r="AO23" s="434"/>
      <c r="AP23" s="439"/>
    </row>
    <row r="24" spans="2:43" ht="15.6" customHeight="1">
      <c r="C24" s="451"/>
      <c r="D24" s="451"/>
      <c r="Z24" s="80"/>
    </row>
    <row r="25" spans="2:43" ht="15.75">
      <c r="C25" s="35"/>
      <c r="D25" s="2"/>
      <c r="P25" s="8"/>
      <c r="Z25" s="80"/>
      <c r="AC25" s="97" t="str">
        <f>IF(Z13="","",IF(Z13&gt;Z14,R13,R14))</f>
        <v/>
      </c>
      <c r="AD25" s="75"/>
      <c r="AE25" s="75"/>
      <c r="AF25" s="75"/>
      <c r="AG25" s="75"/>
      <c r="AH25" s="75"/>
      <c r="AI25" s="75"/>
      <c r="AJ25" s="75"/>
      <c r="AK25" s="17" t="str">
        <f>IF(AD25="","",SUMPRODUCT(--(AD25:AJ25&gt;AD26:AJ26)))</f>
        <v/>
      </c>
    </row>
    <row r="26" spans="2:43" ht="15.75">
      <c r="C26" s="35"/>
      <c r="D26" s="2"/>
      <c r="P26" s="8"/>
      <c r="Z26" s="80"/>
      <c r="AA26" s="78"/>
      <c r="AB26" s="31"/>
      <c r="AC26" s="97" t="str">
        <f>IF(Z37="","",IF(Z37&gt;Z38,R37,R38))</f>
        <v/>
      </c>
      <c r="AD26" s="75"/>
      <c r="AE26" s="75"/>
      <c r="AF26" s="75"/>
      <c r="AG26" s="75"/>
      <c r="AH26" s="75"/>
      <c r="AI26" s="75"/>
      <c r="AJ26" s="75"/>
      <c r="AK26" s="17" t="str">
        <f>IF(AD25="","",SUMPRODUCT(--(AD25:AJ25&lt;AD26:AJ26)))</f>
        <v/>
      </c>
    </row>
    <row r="27" spans="2:43" ht="15.75">
      <c r="C27" s="35"/>
      <c r="D27" s="2"/>
      <c r="Z27" s="80"/>
      <c r="AB27" s="38"/>
      <c r="AM27" s="441" t="s">
        <v>81</v>
      </c>
      <c r="AN27" s="442"/>
      <c r="AO27" s="442"/>
      <c r="AP27" s="442"/>
      <c r="AQ27" s="443"/>
    </row>
    <row r="28" spans="2:43" ht="15.75">
      <c r="C28" s="35"/>
      <c r="D28" s="2"/>
      <c r="Z28" s="80"/>
      <c r="AB28" s="38"/>
      <c r="AM28" s="307">
        <v>1</v>
      </c>
      <c r="AN28" s="308" t="s">
        <v>82</v>
      </c>
      <c r="AO28" s="444" t="str">
        <f>IF(AK25="","",IF(AK25&gt;AK26,AC25,AC26))</f>
        <v/>
      </c>
      <c r="AP28" s="444"/>
      <c r="AQ28" s="444"/>
    </row>
    <row r="29" spans="2:43" ht="15.75">
      <c r="C29" s="35"/>
      <c r="D29" s="2"/>
      <c r="Z29" s="80"/>
      <c r="AB29" s="38"/>
      <c r="AM29" s="90">
        <v>2</v>
      </c>
      <c r="AN29" s="91" t="s">
        <v>79</v>
      </c>
      <c r="AO29" s="445" t="str">
        <f>IF(AK25="","",IF(AK25&lt;AK26,AC25,AC26))</f>
        <v/>
      </c>
      <c r="AP29" s="445"/>
      <c r="AQ29" s="445"/>
    </row>
    <row r="30" spans="2:43" ht="15.75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46" t="str">
        <f>IF(AK25=AK26,"",IF(AK34=AK35,AC34,IF(AK34&gt;AK35,AC34,AC35)))</f>
        <v/>
      </c>
      <c r="AP30" s="446"/>
      <c r="AQ30" s="446"/>
    </row>
    <row r="31" spans="2:43" ht="15.75">
      <c r="C31" s="35"/>
      <c r="D31" s="310">
        <v>5.7</v>
      </c>
      <c r="F31">
        <v>5</v>
      </c>
      <c r="G31" s="314"/>
      <c r="H31" s="151" t="str">
        <f>IF(G31="","",VLOOKUP(G31,$C$3:$D$10,2,FALSE))</f>
        <v/>
      </c>
      <c r="I31" s="75"/>
      <c r="J31" s="75"/>
      <c r="K31" s="75"/>
      <c r="L31" s="75"/>
      <c r="M31" s="75"/>
      <c r="N31" s="75"/>
      <c r="O31" s="75"/>
      <c r="P31" s="17" t="str">
        <f>IF(I31="","",SUMPRODUCT(--(I31:O31&gt;I32:O32)))</f>
        <v/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46" t="str">
        <f>IF(AK25=AK26,"",IF(AK34=AK35,AC35,IF(AK34&lt;AK35,AC34,AC35)))</f>
        <v/>
      </c>
      <c r="AP31" s="446"/>
      <c r="AQ31" s="446"/>
    </row>
    <row r="32" spans="2:43" ht="15.75">
      <c r="C32" s="35"/>
      <c r="D32" s="2"/>
      <c r="F32">
        <v>6</v>
      </c>
      <c r="G32" s="314"/>
      <c r="H32" s="151" t="str">
        <f>IF(G32="","",VLOOKUP(G32,$C$3:$D$10,2,FALSE))</f>
        <v/>
      </c>
      <c r="I32" s="75"/>
      <c r="J32" s="75"/>
      <c r="K32" s="75"/>
      <c r="L32" s="75"/>
      <c r="M32" s="75"/>
      <c r="N32" s="75"/>
      <c r="O32" s="75"/>
      <c r="P32" s="17" t="str">
        <f>IF(I31="","",SUMPRODUCT(--(I31:O31&lt;I32:O32)))</f>
        <v/>
      </c>
      <c r="Z32" s="80"/>
      <c r="AB32" s="38"/>
      <c r="AM32" s="87">
        <v>5</v>
      </c>
      <c r="AN32" s="88" t="s">
        <v>80</v>
      </c>
      <c r="AO32" s="447" t="str">
        <f>IF(P7="","",IF(P7&lt;P8,H7,H8))</f>
        <v/>
      </c>
      <c r="AP32" s="447"/>
      <c r="AQ32" s="447"/>
    </row>
    <row r="33" spans="3:43" ht="15.75">
      <c r="C33" s="35"/>
      <c r="D33" s="2"/>
      <c r="Q33" s="76"/>
      <c r="Z33" s="80"/>
      <c r="AB33" s="38"/>
      <c r="AM33" s="87">
        <v>5</v>
      </c>
      <c r="AN33" s="88" t="s">
        <v>80</v>
      </c>
      <c r="AO33" s="447" t="str">
        <f>IF(P19="","",IF(P19&lt;P20,H19,H20))</f>
        <v/>
      </c>
      <c r="AP33" s="447"/>
      <c r="AQ33" s="447"/>
    </row>
    <row r="34" spans="3:43" ht="15.75">
      <c r="C34" s="35"/>
      <c r="D34" s="2"/>
      <c r="Q34" s="76"/>
      <c r="Z34" s="80"/>
      <c r="AB34" s="62"/>
      <c r="AC34" s="98" t="str">
        <f>IF(Z13="","",IF(Z13&lt;Z14,R13,R14))</f>
        <v/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47" t="str">
        <f>IF(P31="","",IF(P31&lt;P32,H31,H32))</f>
        <v/>
      </c>
      <c r="AP34" s="447"/>
      <c r="AQ34" s="447"/>
    </row>
    <row r="35" spans="3:43">
      <c r="Q35" s="76"/>
      <c r="Z35" s="80"/>
      <c r="AC35" s="98" t="str">
        <f>IF(Z37="","",IF(Z37&lt;Z38,R37,R38))</f>
        <v/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47" t="str">
        <f>IF(P43="","",IF(P43&lt;P44,H43,H44))</f>
        <v/>
      </c>
      <c r="AP35" s="447"/>
      <c r="AQ35" s="447"/>
    </row>
    <row r="36" spans="3:43">
      <c r="Q36" s="76"/>
      <c r="Z36" s="81"/>
      <c r="AM36" s="163"/>
      <c r="AN36" s="4"/>
      <c r="AO36" s="440"/>
      <c r="AP36" s="440"/>
      <c r="AQ36" s="440"/>
    </row>
    <row r="37" spans="3:43">
      <c r="Q37" s="76"/>
      <c r="R37" s="95" t="str">
        <f>IF(P31="","",IF(P31&gt;P32,H31,H32))</f>
        <v/>
      </c>
      <c r="S37" s="75"/>
      <c r="T37" s="75"/>
      <c r="U37" s="75"/>
      <c r="V37" s="75"/>
      <c r="W37" s="75"/>
      <c r="X37" s="75"/>
      <c r="Y37" s="75"/>
      <c r="Z37" s="17" t="str">
        <f>IF(S37="","",SUMPRODUCT(--(S37:Y37&gt;S38:Y38)))</f>
        <v/>
      </c>
      <c r="AA37" s="11"/>
      <c r="AM37" s="163"/>
      <c r="AN37" s="4"/>
      <c r="AO37" s="440"/>
      <c r="AP37" s="440"/>
      <c r="AQ37" s="440"/>
    </row>
    <row r="38" spans="3:43">
      <c r="Q38" s="82"/>
      <c r="R38" s="95" t="str">
        <f>IF(P43="","",IF(P43&gt;P44,H43,H44))</f>
        <v/>
      </c>
      <c r="S38" s="75"/>
      <c r="T38" s="75"/>
      <c r="U38" s="75"/>
      <c r="V38" s="75"/>
      <c r="W38" s="75"/>
      <c r="X38" s="75"/>
      <c r="Y38" s="75"/>
      <c r="Z38" s="17" t="str">
        <f>IF(S37="","",SUMPRODUCT(--(S37:Y37&lt;S38:Y38)))</f>
        <v/>
      </c>
      <c r="AA38" s="11"/>
      <c r="AM38" s="163"/>
      <c r="AN38" s="4"/>
      <c r="AO38" s="440"/>
      <c r="AP38" s="440"/>
      <c r="AQ38" s="440"/>
    </row>
    <row r="39" spans="3:43">
      <c r="Q39" s="76"/>
      <c r="AM39" s="163"/>
      <c r="AN39" s="4"/>
      <c r="AO39" s="440"/>
      <c r="AP39" s="440"/>
      <c r="AQ39" s="440"/>
    </row>
    <row r="40" spans="3:43">
      <c r="Q40" s="76"/>
      <c r="AM40" s="163"/>
      <c r="AN40" s="4"/>
      <c r="AO40" s="440"/>
      <c r="AP40" s="440"/>
      <c r="AQ40" s="440"/>
    </row>
    <row r="41" spans="3:43">
      <c r="P41" s="8"/>
      <c r="Q41" s="76"/>
      <c r="AM41" s="163"/>
      <c r="AN41" s="4"/>
      <c r="AO41" s="440"/>
      <c r="AP41" s="440"/>
      <c r="AQ41" s="440"/>
    </row>
    <row r="42" spans="3:43">
      <c r="P42" s="8"/>
      <c r="Q42" s="76"/>
      <c r="AM42" s="163"/>
      <c r="AN42" s="4"/>
      <c r="AO42" s="440"/>
      <c r="AP42" s="440"/>
      <c r="AQ42" s="440"/>
    </row>
    <row r="43" spans="3:43">
      <c r="F43">
        <v>7</v>
      </c>
      <c r="G43" s="314"/>
      <c r="H43" s="151" t="str">
        <f>IF(G43="","",VLOOKUP(G43,$C$3:$D$10,2,FALSE))</f>
        <v/>
      </c>
      <c r="I43" s="75"/>
      <c r="J43" s="75"/>
      <c r="K43" s="75"/>
      <c r="L43" s="75"/>
      <c r="M43" s="75"/>
      <c r="N43" s="75"/>
      <c r="O43" s="75"/>
      <c r="P43" s="17" t="str">
        <f>IF(I43="","",SUMPRODUCT(--(I43:O43&gt;I44:O44)))</f>
        <v/>
      </c>
      <c r="AM43" s="163"/>
      <c r="AN43" s="4"/>
      <c r="AO43" s="440"/>
      <c r="AP43" s="440"/>
      <c r="AQ43" s="440"/>
    </row>
    <row r="44" spans="3:43">
      <c r="F44">
        <v>8</v>
      </c>
      <c r="G44" s="314">
        <v>3</v>
      </c>
      <c r="H44" s="151" t="str">
        <f>IF(G44="","",VLOOKUP(G44,$C$3:$D$10,2,FALSE))</f>
        <v/>
      </c>
      <c r="I44" s="75"/>
      <c r="J44" s="75"/>
      <c r="K44" s="75"/>
      <c r="L44" s="75"/>
      <c r="M44" s="75"/>
      <c r="N44" s="75"/>
      <c r="O44" s="75"/>
      <c r="P44" s="17" t="str">
        <f>IF(I43="","",SUMPRODUCT(--(I43:O43&lt;I44:O44)))</f>
        <v/>
      </c>
    </row>
    <row r="49" spans="37:43">
      <c r="AK49" s="8"/>
    </row>
    <row r="50" spans="37:43">
      <c r="AN50" s="4"/>
      <c r="AO50" s="440"/>
      <c r="AP50" s="440"/>
      <c r="AQ50" s="440"/>
    </row>
    <row r="51" spans="37:43">
      <c r="AN51" s="4"/>
      <c r="AO51" s="440"/>
      <c r="AP51" s="440"/>
      <c r="AQ51" s="440"/>
    </row>
    <row r="52" spans="37:43">
      <c r="AN52" s="4"/>
      <c r="AO52" s="440"/>
      <c r="AP52" s="440"/>
      <c r="AQ52" s="440"/>
    </row>
  </sheetData>
  <mergeCells count="29">
    <mergeCell ref="AO51:AQ51"/>
    <mergeCell ref="AO52:AQ52"/>
    <mergeCell ref="AO39:AQ39"/>
    <mergeCell ref="AO40:AQ40"/>
    <mergeCell ref="AO41:AQ41"/>
    <mergeCell ref="AO42:AQ42"/>
    <mergeCell ref="AO43:AQ43"/>
    <mergeCell ref="AO50:AQ50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5"/>
  <cols>
    <col min="2" max="2" width="11.5703125" customWidth="1"/>
    <col min="4" max="4" width="31.4257812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2">
      <c r="C1" s="427" t="s">
        <v>61</v>
      </c>
      <c r="D1" s="428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.75" thickBot="1">
      <c r="B2" s="238" t="s">
        <v>125</v>
      </c>
      <c r="C2" s="238" t="s">
        <v>78</v>
      </c>
    </row>
    <row r="3" spans="2:52" ht="15.75">
      <c r="B3" s="218" t="s">
        <v>25</v>
      </c>
      <c r="C3" s="210">
        <v>1</v>
      </c>
      <c r="D3" s="207" t="str">
        <f>IF(' I'!$X$2="","",' I'!$X$2)</f>
        <v/>
      </c>
      <c r="F3" s="35"/>
    </row>
    <row r="4" spans="2:52" ht="16.5" thickBot="1">
      <c r="B4" s="214" t="s">
        <v>55</v>
      </c>
      <c r="C4" s="215">
        <v>2</v>
      </c>
      <c r="D4" s="208" t="str">
        <f>IF(' I'!$X$3="","",' I'!$X$3)</f>
        <v/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8" t="s">
        <v>27</v>
      </c>
      <c r="C5" s="210">
        <v>3</v>
      </c>
      <c r="D5" s="211" t="str">
        <f>IF(' II'!$X$2="","",' II'!$X$2)</f>
        <v/>
      </c>
      <c r="F5" s="155">
        <v>1</v>
      </c>
      <c r="G5" s="156" t="str">
        <f>IF(F5="","",VLOOKUP(F5,$C$3:$D$18,2,FALSE))</f>
        <v/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5" thickBot="1">
      <c r="B6" s="219" t="s">
        <v>54</v>
      </c>
      <c r="C6" s="216">
        <v>4</v>
      </c>
      <c r="D6" s="217" t="str">
        <f>IF(' II'!$X$3="","",' II'!$X$3)</f>
        <v/>
      </c>
      <c r="F6" s="153"/>
      <c r="O6" s="8"/>
      <c r="P6" s="76"/>
    </row>
    <row r="7" spans="2:52" ht="15.75">
      <c r="B7" s="212" t="s">
        <v>29</v>
      </c>
      <c r="C7" s="213">
        <v>5</v>
      </c>
      <c r="D7" s="207" t="str">
        <f>IF(' III'!$X$2="","",' III'!$X$2)</f>
        <v/>
      </c>
      <c r="F7" s="153"/>
      <c r="P7" s="76"/>
      <c r="Q7" s="96" t="str">
        <f>G5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5" thickBot="1">
      <c r="B8" s="214" t="s">
        <v>53</v>
      </c>
      <c r="C8" s="215">
        <v>6</v>
      </c>
      <c r="D8" s="208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75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5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75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5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75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5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75">
      <c r="C15" s="35"/>
      <c r="D15" s="2"/>
      <c r="F15" s="153"/>
      <c r="Z15" s="76"/>
      <c r="AI15" s="79"/>
      <c r="AX15" s="429" t="str">
        <f>IF(AT25="","",IF(AT25&gt;AT26,AL25,AL26))</f>
        <v/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9" t="str">
        <f>IF(AT25="","",IF(AT25&lt;AT26,AL25,AL26))</f>
        <v/>
      </c>
      <c r="AX16" s="429"/>
      <c r="AY16" s="430" t="str">
        <f>IF(AT25=AT26,"",IF(AT34=AT35,AL34,IF(AT34&gt;AT35,AL34,AL35)))</f>
        <v/>
      </c>
    </row>
    <row r="17" spans="3:52" ht="15.75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29"/>
      <c r="AX17" s="429"/>
      <c r="AY17" s="430"/>
    </row>
    <row r="18" spans="3:52" ht="15.75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29"/>
      <c r="AY18" s="430"/>
    </row>
    <row r="19" spans="3:52" ht="16.5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1" t="str">
        <f>IF(AT25=AT26,"",IF(OR(AT34&gt;AT35,AT34&lt;AT35),"",AL35))</f>
        <v/>
      </c>
    </row>
    <row r="20" spans="3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2" t="s">
        <v>58</v>
      </c>
      <c r="AY20" s="431"/>
    </row>
    <row r="21" spans="3:52" ht="16.5" thickBot="1">
      <c r="C21" s="35"/>
      <c r="D21" s="2"/>
      <c r="F21" s="153"/>
      <c r="O21" s="8"/>
      <c r="P21" s="76"/>
      <c r="AI21" s="80"/>
      <c r="AW21" s="455" t="s">
        <v>59</v>
      </c>
      <c r="AX21" s="453"/>
      <c r="AY21" s="431"/>
    </row>
    <row r="22" spans="3:52" ht="15.75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6"/>
      <c r="AX22" s="453"/>
      <c r="AY22" s="458" t="s">
        <v>60</v>
      </c>
    </row>
    <row r="23" spans="3:52" ht="16.5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7"/>
      <c r="AX23" s="454"/>
      <c r="AY23" s="459"/>
    </row>
    <row r="24" spans="3:52" ht="15.75">
      <c r="C24" s="35"/>
      <c r="D24" s="2"/>
      <c r="F24" s="153"/>
      <c r="AI24" s="80"/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75">
      <c r="C27" s="35"/>
      <c r="D27" s="2"/>
      <c r="F27" s="35"/>
      <c r="AI27" s="80"/>
      <c r="AK27" s="38"/>
      <c r="AV27" s="441" t="s">
        <v>81</v>
      </c>
      <c r="AW27" s="442"/>
      <c r="AX27" s="442"/>
      <c r="AY27" s="442"/>
      <c r="AZ27" s="443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60" t="str">
        <f>IF(AT25="","",IF(AT25&gt;AT26,AL25,AL26))</f>
        <v/>
      </c>
      <c r="AY28" s="460"/>
      <c r="AZ28" s="460"/>
    </row>
    <row r="29" spans="3:52" ht="15.75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5" t="str">
        <f>IF(AT25="","",IF(AT25&lt;AT26,AL25,AL26))</f>
        <v/>
      </c>
      <c r="AY29" s="445"/>
      <c r="AZ29" s="445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6" t="str">
        <f>IF(AT25=AT26,"",IF(AT34=AT35,AL34,IF(AT34&gt;AT35,AL34,AL35)))</f>
        <v/>
      </c>
      <c r="AY30" s="446"/>
      <c r="AZ30" s="446"/>
    </row>
    <row r="31" spans="3:52" ht="15.75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6" t="str">
        <f>IF(AT25=AT26,"",IF(AT34=AT35,AL35,IF(AT34&lt;AT35,AL34,AL35)))</f>
        <v/>
      </c>
      <c r="AY31" s="446"/>
      <c r="AZ31" s="446"/>
    </row>
    <row r="32" spans="3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7" t="str">
        <f>IF(Y7="","",IF(Y7&lt;Y8,Q7,Q8))</f>
        <v/>
      </c>
      <c r="AY32" s="447"/>
      <c r="AZ32" s="447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7" t="str">
        <f>IF(Y19="","",IF(Y19&lt;Y20,Q19,Q20))</f>
        <v/>
      </c>
      <c r="AY33" s="447"/>
      <c r="AZ33" s="447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7" t="str">
        <f>IF(Y31="","",IF(Y31&lt;Y32,Q31,Q32))</f>
        <v/>
      </c>
      <c r="AY34" s="447"/>
      <c r="AZ34" s="447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8" t="str">
        <f>IF(Y43="","",IF(Y43&lt;Y44,Q43,Q44))</f>
        <v/>
      </c>
      <c r="AY35" s="448"/>
      <c r="AZ35" s="448"/>
    </row>
    <row r="36" spans="3:52">
      <c r="F36" s="153"/>
      <c r="Z36" s="76"/>
      <c r="AI36" s="81"/>
      <c r="AV36" s="164"/>
      <c r="AW36" s="165"/>
      <c r="AX36" s="449"/>
      <c r="AY36" s="449"/>
      <c r="AZ36" s="449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40"/>
      <c r="AY37" s="440"/>
      <c r="AZ37" s="440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40"/>
      <c r="AY38" s="440"/>
      <c r="AZ38" s="440"/>
    </row>
    <row r="39" spans="3:52">
      <c r="F39" s="153"/>
      <c r="Z39" s="76"/>
      <c r="AV39" s="163"/>
      <c r="AW39" s="4"/>
      <c r="AX39" s="440"/>
      <c r="AY39" s="440"/>
      <c r="AZ39" s="440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40"/>
      <c r="AY40" s="440"/>
      <c r="AZ40" s="440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40"/>
      <c r="AY41" s="440"/>
      <c r="AZ41" s="440"/>
    </row>
    <row r="42" spans="3:52" ht="15.75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40"/>
      <c r="AY42" s="440"/>
      <c r="AZ42" s="440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40"/>
      <c r="AY43" s="440"/>
      <c r="AZ43" s="440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40"/>
      <c r="AY50" s="440"/>
      <c r="AZ50" s="440"/>
    </row>
    <row r="51" spans="46:52">
      <c r="AW51" s="4"/>
      <c r="AX51" s="440"/>
      <c r="AY51" s="440"/>
      <c r="AZ51" s="440"/>
    </row>
    <row r="52" spans="46:52">
      <c r="AW52" s="4"/>
      <c r="AX52" s="440"/>
      <c r="AY52" s="440"/>
      <c r="AZ52" s="440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7">
      <c r="C1" s="450" t="s">
        <v>61</v>
      </c>
      <c r="D1" s="428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.75" thickBot="1">
      <c r="B2" s="238" t="s">
        <v>125</v>
      </c>
      <c r="C2" s="238" t="s">
        <v>78</v>
      </c>
    </row>
    <row r="3" spans="2:57" ht="15.75">
      <c r="B3" s="47" t="s">
        <v>25</v>
      </c>
      <c r="C3" s="47">
        <v>1</v>
      </c>
      <c r="D3" s="23" t="str">
        <f>IF(' I'!$X$2="","",' I'!$X$2)</f>
        <v/>
      </c>
      <c r="F3" s="35"/>
    </row>
    <row r="4" spans="2:57" ht="16.5" thickBot="1">
      <c r="B4" s="48" t="s">
        <v>55</v>
      </c>
      <c r="C4" s="48">
        <v>2</v>
      </c>
      <c r="D4" s="24" t="str">
        <f>IF(' I'!$X$3="","",' I'!$X$3)</f>
        <v/>
      </c>
      <c r="E4">
        <v>1</v>
      </c>
      <c r="F4" s="152">
        <v>1</v>
      </c>
      <c r="G4" s="151" t="str">
        <f>IF(F4="","",VLOOKUP(F4,$C$3:$D$18,2,FALSE))</f>
        <v/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75">
      <c r="B5" s="48" t="s">
        <v>27</v>
      </c>
      <c r="C5" s="48">
        <v>3</v>
      </c>
      <c r="D5" s="27" t="str">
        <f>IF(' II'!$X$2="","",' II'!$X$2)</f>
        <v/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5" thickBot="1">
      <c r="B6" s="48" t="s">
        <v>54</v>
      </c>
      <c r="C6" s="48">
        <v>4</v>
      </c>
      <c r="D6" s="28" t="str">
        <f>IF(' II'!$X$3="","",' II'!$X$3)</f>
        <v/>
      </c>
      <c r="F6" s="153"/>
      <c r="O6" s="8"/>
      <c r="P6" s="76"/>
    </row>
    <row r="7" spans="2:57" ht="15.75">
      <c r="B7" s="48" t="s">
        <v>29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5" thickBot="1">
      <c r="B8" s="48" t="s">
        <v>53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75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5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75">
      <c r="B11" s="48" t="s">
        <v>31</v>
      </c>
      <c r="C11" s="48">
        <v>9</v>
      </c>
      <c r="D11" s="23" t="str">
        <f>IF(V!$X$2="","",V!$X$2)</f>
        <v/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5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75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5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75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29" t="str">
        <f>IF(AT25="","",IF(AT25&gt;AT26,AL25,AL26))</f>
        <v/>
      </c>
    </row>
    <row r="16" spans="2:57" ht="16.5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9" t="str">
        <f>IF(AT25="","",IF(AT25&lt;AT26,AL25,AL26))</f>
        <v/>
      </c>
      <c r="AX16" s="429"/>
      <c r="AY16" s="430" t="str">
        <f>IF(AT25=AT26,"",IF(AT34=AT35,AL34,IF(AT34&gt;AT35,AL34,AL35)))</f>
        <v/>
      </c>
    </row>
    <row r="17" spans="2:52" ht="15.75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9"/>
      <c r="AX17" s="429"/>
      <c r="AY17" s="430"/>
    </row>
    <row r="18" spans="2:52" ht="16.5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9"/>
      <c r="AY18" s="430"/>
    </row>
    <row r="19" spans="2:52" ht="16.5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1" t="str">
        <f>IF(AT25=AT26,"",IF(OR(AT34&gt;AT35,AT34&lt;AT35),"",AL35))</f>
        <v/>
      </c>
    </row>
    <row r="20" spans="2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2" t="s">
        <v>58</v>
      </c>
      <c r="AY20" s="431"/>
    </row>
    <row r="21" spans="2:52" ht="16.5" thickBot="1">
      <c r="C21" s="35"/>
      <c r="D21" s="2"/>
      <c r="F21" s="153"/>
      <c r="O21" s="8"/>
      <c r="P21" s="76"/>
      <c r="AI21" s="80"/>
      <c r="AW21" s="461" t="s">
        <v>59</v>
      </c>
      <c r="AX21" s="453"/>
      <c r="AY21" s="431"/>
    </row>
    <row r="22" spans="2:52" ht="15.75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2"/>
      <c r="AX22" s="453"/>
      <c r="AY22" s="458" t="s">
        <v>60</v>
      </c>
    </row>
    <row r="23" spans="2:52" ht="16.5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3"/>
      <c r="AX23" s="454"/>
      <c r="AY23" s="459"/>
    </row>
    <row r="24" spans="2:52" ht="15.75">
      <c r="C24" s="35"/>
      <c r="D24" s="2"/>
      <c r="F24" s="153"/>
      <c r="AI24" s="80"/>
    </row>
    <row r="25" spans="2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75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75">
      <c r="C27" s="35"/>
      <c r="D27" s="2"/>
      <c r="F27" s="35"/>
      <c r="AI27" s="80"/>
      <c r="AK27" s="38"/>
      <c r="AV27" s="441" t="s">
        <v>81</v>
      </c>
      <c r="AW27" s="442"/>
      <c r="AX27" s="442"/>
      <c r="AY27" s="442"/>
      <c r="AZ27" s="443"/>
    </row>
    <row r="28" spans="2:52" ht="15.75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44" t="str">
        <f>IF(AT25="","",IF(AT25&gt;AT26,AL25,AL26))</f>
        <v/>
      </c>
      <c r="AY28" s="444"/>
      <c r="AZ28" s="444"/>
    </row>
    <row r="29" spans="2:52" ht="15.75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5" t="str">
        <f>IF(AT25="","",IF(AT25&lt;AT26,AL25,AL26))</f>
        <v/>
      </c>
      <c r="AY29" s="445"/>
      <c r="AZ29" s="445"/>
    </row>
    <row r="30" spans="2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6" t="str">
        <f>IF(AT25=AT26,"",IF(AT34=AT35,AL34,IF(AT34&gt;AT35,AL34,AL35)))</f>
        <v/>
      </c>
      <c r="AY30" s="446"/>
      <c r="AZ30" s="446"/>
    </row>
    <row r="31" spans="2:52" ht="15.75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6" t="str">
        <f>IF(AT25=AT26,"",IF(AT34=AT35,AL35,IF(AT34&lt;AT35,AL34,AL35)))</f>
        <v/>
      </c>
      <c r="AY31" s="446"/>
      <c r="AZ31" s="446"/>
    </row>
    <row r="32" spans="2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7" t="str">
        <f>IF(Y7="","",IF(Y7&lt;Y8,Q7,Q8))</f>
        <v/>
      </c>
      <c r="AY32" s="447"/>
      <c r="AZ32" s="447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7" t="str">
        <f>IF(Y19="","",IF(Y19&lt;Y20,Q19,Q20))</f>
        <v/>
      </c>
      <c r="AY33" s="447"/>
      <c r="AZ33" s="447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7" t="str">
        <f>IF(Y31="","",IF(Y31&lt;Y32,Q31,Q32))</f>
        <v/>
      </c>
      <c r="AY34" s="447"/>
      <c r="AZ34" s="447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47" t="str">
        <f>IF(Y43="","",IF(Y43&lt;Y44,Q43,Q44))</f>
        <v/>
      </c>
      <c r="AY35" s="447"/>
      <c r="AZ35" s="447"/>
    </row>
    <row r="36" spans="3:52">
      <c r="F36" s="153"/>
      <c r="Z36" s="76"/>
      <c r="AI36" s="81"/>
      <c r="AV36" s="92">
        <v>9</v>
      </c>
      <c r="AW36" s="22" t="s">
        <v>20</v>
      </c>
      <c r="AX36" s="464" t="str">
        <f>IF(O4="","",IF(O4&lt;O5,G4,G5))</f>
        <v/>
      </c>
      <c r="AY36" s="464"/>
      <c r="AZ36" s="464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4" t="str">
        <f>IF(O10="","",IF(O10&lt;O11,G10,G11))</f>
        <v/>
      </c>
      <c r="AY37" s="464"/>
      <c r="AZ37" s="464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4" t="str">
        <f>IF(O16="","",IF(O16&lt;O17,G16,G17))</f>
        <v/>
      </c>
      <c r="AY38" s="464"/>
      <c r="AZ38" s="464"/>
    </row>
    <row r="39" spans="3:52">
      <c r="F39" s="153"/>
      <c r="Z39" s="76"/>
      <c r="AV39" s="92">
        <v>9</v>
      </c>
      <c r="AW39" s="22" t="s">
        <v>20</v>
      </c>
      <c r="AX39" s="464" t="str">
        <f>IF(O22="","",IF(O22&lt;O23,G22,G23))</f>
        <v/>
      </c>
      <c r="AY39" s="464"/>
      <c r="AZ39" s="464"/>
    </row>
    <row r="40" spans="3:52" ht="15.75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4" t="str">
        <f>IF(O28="","",IF(O28&lt;O29,G28,G29))</f>
        <v/>
      </c>
      <c r="AY40" s="464"/>
      <c r="AZ40" s="464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4" t="str">
        <f>IF(O34="","",IF(O34&lt;O35,G34,G35))</f>
        <v/>
      </c>
      <c r="AY41" s="464"/>
      <c r="AZ41" s="464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4" t="str">
        <f>IF(O40="","",IF(O40&lt;O41,G40,G41))</f>
        <v/>
      </c>
      <c r="AY42" s="464"/>
      <c r="AZ42" s="464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4" t="str">
        <f>IF(O46="","",IF(O46&lt;O47,G46,G47))</f>
        <v/>
      </c>
      <c r="AY43" s="464"/>
      <c r="AZ43" s="464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40"/>
      <c r="AY50" s="440"/>
      <c r="AZ50" s="440"/>
    </row>
    <row r="51" spans="46:52">
      <c r="AW51" s="4"/>
      <c r="AX51" s="440"/>
      <c r="AY51" s="440"/>
      <c r="AZ51" s="440"/>
    </row>
    <row r="52" spans="46:52">
      <c r="AW52" s="4"/>
      <c r="AX52" s="440"/>
      <c r="AY52" s="440"/>
      <c r="AZ52" s="440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5"/>
  <cols>
    <col min="2" max="2" width="11.85546875" customWidth="1"/>
    <col min="4" max="4" width="31.42578125" customWidth="1"/>
    <col min="5" max="5" width="24" style="58" customWidth="1"/>
    <col min="6" max="6" width="3.7109375" customWidth="1"/>
    <col min="7" max="7" width="8.8554687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8.85546875" style="2"/>
    <col min="28" max="28" width="31.42578125" style="2" customWidth="1"/>
    <col min="29" max="36" width="3" style="2" customWidth="1"/>
    <col min="37" max="37" width="8.8554687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50" t="s">
        <v>61</v>
      </c>
      <c r="D1" s="428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/>
      </c>
      <c r="E3" s="58" t="s">
        <v>530</v>
      </c>
      <c r="F3">
        <v>1</v>
      </c>
      <c r="G3" s="47">
        <v>1</v>
      </c>
      <c r="H3" s="70" t="str">
        <f>IF(G3="","",VLOOKUP(G3,$C$3:$F$26,2,FALSE))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5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9" t="str">
        <f>IF(BE25="","",IF(BE25&gt;BE26,AW25,AW26))</f>
        <v/>
      </c>
    </row>
    <row r="16" spans="2:68" ht="16.5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9" t="str">
        <f>IF(BE25="","",IF(BE25&lt;BE26,AW25,AW26))</f>
        <v/>
      </c>
      <c r="BI16" s="429"/>
      <c r="BJ16" s="430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9"/>
      <c r="BI17" s="429"/>
      <c r="BJ17" s="430"/>
    </row>
    <row r="18" spans="2:63" ht="16.5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9"/>
      <c r="BJ18" s="430"/>
    </row>
    <row r="19" spans="2:63" ht="16.5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1" t="str">
        <f>IF(BE25=BE26,"",IF(OR(BE34&gt;BE35,BE34&lt;BE35),"",AW35))</f>
        <v/>
      </c>
    </row>
    <row r="20" spans="2:63" ht="16.5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2" t="s">
        <v>58</v>
      </c>
      <c r="BJ20" s="431"/>
    </row>
    <row r="21" spans="2:63" ht="16.5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5" t="s">
        <v>59</v>
      </c>
      <c r="BI21" s="433"/>
      <c r="BJ21" s="431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6"/>
      <c r="BI22" s="433"/>
      <c r="BJ22" s="438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7"/>
      <c r="BI23" s="434"/>
      <c r="BJ23" s="439"/>
    </row>
    <row r="24" spans="2:63" ht="15.75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75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41" t="s">
        <v>81</v>
      </c>
      <c r="BH27" s="442"/>
      <c r="BI27" s="442"/>
      <c r="BJ27" s="442"/>
      <c r="BK27" s="443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4" t="str">
        <f>IF(BE25="","",IF(BE25&gt;BE26,AW25,AW26))</f>
        <v/>
      </c>
      <c r="BJ28" s="444"/>
      <c r="BK28" s="444"/>
    </row>
    <row r="29" spans="2:63" ht="15.75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5" t="str">
        <f>IF(BE25="","",IF(BE25&lt;BE26,AW25,AW26))</f>
        <v/>
      </c>
      <c r="BJ29" s="445"/>
      <c r="BK29" s="445"/>
    </row>
    <row r="30" spans="2:63" ht="16.5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6" t="str">
        <f>IF(BE25=BE26,"",IF(BE34=BE35,AW34,IF(BE34&gt;BE35,AW34,AW35)))</f>
        <v/>
      </c>
      <c r="BJ30" s="446"/>
      <c r="BK30" s="446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6" t="str">
        <f>IF(BE25=BE26,"",IF(BE34=BE35,AW35,IF(BE34&lt;BE35,AW34,AW35)))</f>
        <v/>
      </c>
      <c r="BJ31" s="446"/>
      <c r="BK31" s="446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7" t="str">
        <f>IF(AJ7="","",IF(AJ7&lt;AJ8,AB7,AB8))</f>
        <v/>
      </c>
      <c r="BJ32" s="447"/>
      <c r="BK32" s="447"/>
    </row>
    <row r="33" spans="3:63" ht="15.75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47" t="str">
        <f>IF(AJ19="","",IF(AJ19&lt;AJ20,AB19,AB20))</f>
        <v/>
      </c>
      <c r="BJ33" s="447"/>
      <c r="BK33" s="447"/>
    </row>
    <row r="34" spans="3:63" ht="15.75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7" t="str">
        <f>IF(AJ31="","",IF(AJ31&lt;AJ32,AB31,AB32))</f>
        <v/>
      </c>
      <c r="BJ34" s="447"/>
      <c r="BK34" s="447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7" t="str">
        <f>IF(AJ43="","",IF(AJ43&lt;AJ44,AB43,AB44))</f>
        <v/>
      </c>
      <c r="BJ35" s="447"/>
      <c r="BK35" s="447"/>
    </row>
    <row r="36" spans="3:63" ht="15.75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4" t="str">
        <f>IF(Z4="","",IF(Z4&lt;Z5,R4,R5))</f>
        <v/>
      </c>
      <c r="BJ36" s="464"/>
      <c r="BK36" s="464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4" t="str">
        <f>IF(Z10="","",IF(Z10&lt;Z11,R10,R11))</f>
        <v/>
      </c>
      <c r="BJ37" s="464"/>
      <c r="BK37" s="464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4" t="str">
        <f>IF(Z16="","",IF(Z16&lt;Z17,R16,R17))</f>
        <v/>
      </c>
      <c r="BJ38" s="464"/>
      <c r="BK38" s="464"/>
    </row>
    <row r="39" spans="3:63" ht="15.75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4" t="str">
        <f>IF(Z22="","",IF(Z22&lt;Z23,R22,R23))</f>
        <v/>
      </c>
      <c r="BJ39" s="464"/>
      <c r="BK39" s="464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4" t="str">
        <f>IF(Z28="","",IF(Z28&lt;Z29,R28,R29))</f>
        <v/>
      </c>
      <c r="BJ40" s="464"/>
      <c r="BK40" s="464"/>
    </row>
    <row r="41" spans="3:63" ht="15.75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4" t="str">
        <f>IF(Z34="","",IF(Z34&lt;Z35,R34,R35))</f>
        <v/>
      </c>
      <c r="BJ41" s="464"/>
      <c r="BK41" s="464"/>
    </row>
    <row r="42" spans="3:63" ht="15.75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4" t="str">
        <f>IF(Z40="","",IF(Z40&lt;Z41,R40,R41))</f>
        <v/>
      </c>
      <c r="BJ42" s="464"/>
      <c r="BK42" s="464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4" t="str">
        <f>IF(Z46="","",IF(Z46&lt;Z47,R46,R47))</f>
        <v/>
      </c>
      <c r="BJ43" s="464"/>
      <c r="BK43" s="464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75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58" t="s">
        <v>531</v>
      </c>
      <c r="F48">
        <v>20</v>
      </c>
      <c r="G48" s="48">
        <v>3</v>
      </c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40"/>
      <c r="BJ50" s="440"/>
      <c r="BK50" s="440"/>
    </row>
    <row r="51" spans="8:63">
      <c r="H51"/>
      <c r="I51"/>
      <c r="J51"/>
      <c r="K51"/>
      <c r="L51"/>
      <c r="M51"/>
      <c r="N51"/>
      <c r="O51"/>
      <c r="P51"/>
      <c r="BH51" s="4"/>
      <c r="BI51" s="440"/>
      <c r="BJ51" s="440"/>
      <c r="BK51" s="440"/>
    </row>
    <row r="52" spans="8:63">
      <c r="H52"/>
      <c r="I52"/>
      <c r="J52"/>
      <c r="K52"/>
      <c r="L52"/>
      <c r="M52"/>
      <c r="N52"/>
      <c r="O52"/>
      <c r="P52"/>
      <c r="BH52" s="4"/>
      <c r="BI52" s="440"/>
      <c r="BJ52" s="440"/>
      <c r="BK52" s="440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16" customWidth="1"/>
    <col min="6" max="6" width="4.7109375" customWidth="1"/>
    <col min="7" max="7" width="9.14062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9.140625" style="2"/>
    <col min="28" max="28" width="31.42578125" style="2" customWidth="1"/>
    <col min="29" max="36" width="3" style="2" customWidth="1"/>
    <col min="37" max="37" width="9.14062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50" t="s">
        <v>61</v>
      </c>
      <c r="D1" s="428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/>
      </c>
      <c r="E3" s="316" t="s">
        <v>524</v>
      </c>
      <c r="F3">
        <v>1</v>
      </c>
      <c r="G3" s="47">
        <v>1</v>
      </c>
      <c r="H3" s="70" t="str">
        <f>IF(G3="","",VLOOKUP(G3,$C$3:$E$26,2,FALSE))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/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5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9" t="str">
        <f>IF(BE25="","",IF(BE25&gt;BE26,AW25,AW26))</f>
        <v/>
      </c>
    </row>
    <row r="16" spans="2:68" ht="16.5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9" t="str">
        <f>IF(BE25="","",IF(BE25&lt;BE26,AW25,AW26))</f>
        <v/>
      </c>
      <c r="BI16" s="429"/>
      <c r="BJ16" s="430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9"/>
      <c r="BI17" s="429"/>
      <c r="BJ17" s="430"/>
    </row>
    <row r="18" spans="2:63" ht="16.5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9"/>
      <c r="BJ18" s="430"/>
    </row>
    <row r="19" spans="2:63" ht="16.5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1" t="str">
        <f>IF(BE25=BE26,"",IF(OR(BE34&gt;BE35,BE34&lt;BE35),"",AW35))</f>
        <v/>
      </c>
    </row>
    <row r="20" spans="2:63" ht="16.5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2" t="s">
        <v>58</v>
      </c>
      <c r="BJ20" s="431"/>
    </row>
    <row r="21" spans="2:63" ht="16.5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5" t="s">
        <v>59</v>
      </c>
      <c r="BI21" s="433"/>
      <c r="BJ21" s="431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6"/>
      <c r="BI22" s="433"/>
      <c r="BJ22" s="438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7"/>
      <c r="BI23" s="434"/>
      <c r="BJ23" s="439"/>
    </row>
    <row r="24" spans="2:63" ht="16.5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75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5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/>
      </c>
      <c r="AT27" s="80"/>
      <c r="AV27" s="38"/>
      <c r="BG27" s="441" t="s">
        <v>81</v>
      </c>
      <c r="BH27" s="442"/>
      <c r="BI27" s="442"/>
      <c r="BJ27" s="442"/>
      <c r="BK27" s="443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4" t="str">
        <f>IF(BE25="","",IF(BE25&gt;BE26,AW25,AW26))</f>
        <v/>
      </c>
      <c r="BJ28" s="444"/>
      <c r="BK28" s="444"/>
    </row>
    <row r="29" spans="2:63" ht="15.75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5" t="str">
        <f>IF(BE25="","",IF(BE25&lt;BE26,AW25,AW26))</f>
        <v/>
      </c>
      <c r="BJ29" s="445"/>
      <c r="BK29" s="445"/>
    </row>
    <row r="30" spans="2:63" ht="16.5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6" t="str">
        <f>IF(BE25=BE26,"",IF(BE34=BE35,AW34,IF(BE34&gt;BE35,AW34,AW35)))</f>
        <v/>
      </c>
      <c r="BJ30" s="446"/>
      <c r="BK30" s="446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6" t="str">
        <f>IF(BE25=BE26,"",IF(BE34=BE35,AW35,IF(BE34&lt;BE35,AW34,AW35)))</f>
        <v/>
      </c>
      <c r="BJ31" s="446"/>
      <c r="BK31" s="446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7" t="str">
        <f>IF(AJ7="","",IF(AJ7&lt;AJ8,AB7,AB8))</f>
        <v/>
      </c>
      <c r="BJ32" s="447"/>
      <c r="BK32" s="447"/>
    </row>
    <row r="33" spans="3:63" ht="15.75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47" t="str">
        <f>IF(AJ19="","",IF(AJ19&lt;AJ20,AB19,AB20))</f>
        <v/>
      </c>
      <c r="BJ33" s="447"/>
      <c r="BK33" s="447"/>
    </row>
    <row r="34" spans="3:63" ht="15.75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7" t="str">
        <f>IF(AJ31="","",IF(AJ31&lt;AJ32,AB31,AB32))</f>
        <v/>
      </c>
      <c r="BJ34" s="447"/>
      <c r="BK34" s="447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7" t="str">
        <f>IF(AJ43="","",IF(AJ43&lt;AJ44,AB43,AB44))</f>
        <v/>
      </c>
      <c r="BJ35" s="447"/>
      <c r="BK35" s="447"/>
    </row>
    <row r="36" spans="3:63" ht="15.75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4" t="str">
        <f>IF(Z4="","",IF(Z4&lt;Z5,R4,R5))</f>
        <v/>
      </c>
      <c r="BJ36" s="464"/>
      <c r="BK36" s="464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4" t="str">
        <f>IF(Z10="","",IF(Z10&lt;Z11,R10,R11))</f>
        <v/>
      </c>
      <c r="BJ37" s="464"/>
      <c r="BK37" s="464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4" t="str">
        <f>IF(Z16="","",IF(Z16&lt;Z17,R16,R17))</f>
        <v/>
      </c>
      <c r="BJ38" s="464"/>
      <c r="BK38" s="464"/>
    </row>
    <row r="39" spans="3:63" ht="15.75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4" t="str">
        <f>IF(Z22="","",IF(Z22&lt;Z23,R22,R23))</f>
        <v/>
      </c>
      <c r="BJ39" s="464"/>
      <c r="BK39" s="464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4" t="str">
        <f>IF(Z28="","",IF(Z28&lt;Z29,R28,R29))</f>
        <v/>
      </c>
      <c r="BJ40" s="464"/>
      <c r="BK40" s="464"/>
    </row>
    <row r="41" spans="3:63" ht="15.75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4" t="str">
        <f>IF(Z34="","",IF(Z34&lt;Z35,R34,R35))</f>
        <v/>
      </c>
      <c r="BJ41" s="464"/>
      <c r="BK41" s="464"/>
    </row>
    <row r="42" spans="3:63" ht="15.75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4" t="str">
        <f>IF(Z40="","",IF(Z40&lt;Z41,R40,R41))</f>
        <v/>
      </c>
      <c r="BJ42" s="464"/>
      <c r="BK42" s="464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4" t="str">
        <f>IF(Z46="","",IF(Z46&lt;Z47,R46,R47))</f>
        <v/>
      </c>
      <c r="BJ43" s="464"/>
      <c r="BK43" s="464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75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40"/>
      <c r="BJ50" s="440"/>
      <c r="BK50" s="440"/>
    </row>
    <row r="51" spans="8:63">
      <c r="H51"/>
      <c r="I51"/>
      <c r="J51"/>
      <c r="K51"/>
      <c r="L51"/>
      <c r="M51"/>
      <c r="N51"/>
      <c r="O51"/>
      <c r="P51"/>
      <c r="BH51" s="4"/>
      <c r="BI51" s="440"/>
      <c r="BJ51" s="440"/>
      <c r="BK51" s="440"/>
    </row>
    <row r="52" spans="8:63">
      <c r="H52"/>
      <c r="I52"/>
      <c r="J52"/>
      <c r="K52"/>
      <c r="L52"/>
      <c r="M52"/>
      <c r="N52"/>
      <c r="O52"/>
      <c r="P52"/>
      <c r="BH52" s="4"/>
      <c r="BI52" s="440"/>
      <c r="BJ52" s="440"/>
      <c r="BK52" s="440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75"/>
  <cols>
    <col min="2" max="2" width="11.7109375" customWidth="1"/>
    <col min="4" max="4" width="31.42578125" customWidth="1"/>
    <col min="5" max="5" width="31.7109375" style="316" customWidth="1"/>
    <col min="6" max="6" width="5.5703125" style="316" customWidth="1"/>
    <col min="7" max="7" width="9.140625" style="167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customWidth="1"/>
    <col min="19" max="26" width="3" customWidth="1"/>
    <col min="28" max="28" width="31.42578125" customWidth="1"/>
    <col min="29" max="36" width="3" customWidth="1"/>
    <col min="38" max="38" width="31.42578125" customWidth="1"/>
    <col min="39" max="46" width="3" customWidth="1"/>
    <col min="49" max="49" width="31.42578125" customWidth="1"/>
    <col min="50" max="57" width="3" customWidth="1"/>
    <col min="59" max="61" width="31.42578125" customWidth="1"/>
  </cols>
  <sheetData>
    <row r="1" spans="2:61">
      <c r="C1" s="450" t="s">
        <v>61</v>
      </c>
      <c r="D1" s="428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5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/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5" thickBot="1">
      <c r="B4" s="49" t="s">
        <v>55</v>
      </c>
      <c r="C4" s="49">
        <v>2</v>
      </c>
      <c r="D4" s="24" t="str">
        <f>IF(' I'!$X$3="","",' I'!$X$3)</f>
        <v/>
      </c>
      <c r="F4" s="316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/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5" thickBot="1">
      <c r="B6" s="49" t="s">
        <v>54</v>
      </c>
      <c r="C6" s="49">
        <v>4</v>
      </c>
      <c r="D6" s="28" t="str">
        <f>IF(' II'!$X$3="","",' II'!$X$3)</f>
        <v/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/>
      </c>
      <c r="F7" s="316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5" thickBot="1">
      <c r="B8" s="49" t="s">
        <v>53</v>
      </c>
      <c r="C8" s="49">
        <v>6</v>
      </c>
      <c r="D8" s="24" t="str">
        <f>IF(' III'!$X$3="","",' III'!$X$3)</f>
        <v/>
      </c>
      <c r="E8" s="316" t="s">
        <v>845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5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5" thickBot="1">
      <c r="B12" s="49" t="s">
        <v>51</v>
      </c>
      <c r="C12" s="49">
        <v>10</v>
      </c>
      <c r="D12" s="24" t="str">
        <f>IF(V!$X$3="","",V!$X$3)</f>
        <v/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5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29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29" t="str">
        <f>IF(BE33=BE34,"",IF(BE33="","",IF(BE33&lt;BE34,AW33,AW34)))</f>
        <v/>
      </c>
      <c r="BH16" s="429"/>
      <c r="BI16" s="430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29"/>
      <c r="BH17" s="429"/>
      <c r="BI17" s="430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29"/>
      <c r="BI18" s="430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31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32" t="s">
        <v>58</v>
      </c>
      <c r="BI20" s="431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33"/>
      <c r="BI21" s="431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5" t="s">
        <v>59</v>
      </c>
      <c r="BH22" s="433"/>
      <c r="BI22" s="438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6"/>
      <c r="BH23" s="434"/>
      <c r="BI23" s="439"/>
    </row>
    <row r="24" spans="2:61" ht="16.5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5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845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5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5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5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5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7.25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9" t="s">
        <v>846</v>
      </c>
      <c r="C39" s="469"/>
      <c r="D39" s="469"/>
      <c r="E39" s="351"/>
      <c r="F39" s="316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9"/>
      <c r="C40" s="469"/>
      <c r="D40" s="469"/>
      <c r="E40" s="316" t="s">
        <v>845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8" t="str">
        <f>IF(BE33="","",IF(BE33&gt;BE34,AW33,AW34))</f>
        <v/>
      </c>
    </row>
    <row r="41" spans="2:61">
      <c r="B41" s="469"/>
      <c r="C41" s="469"/>
      <c r="D41" s="469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8"/>
    </row>
    <row r="42" spans="2:61">
      <c r="B42" s="469"/>
      <c r="C42" s="469"/>
      <c r="D42" s="469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71" t="str">
        <f>IF(BE33=BE34,"",IF(BE33="","",IF(BE33&lt;BE34,AW33,AW34)))</f>
        <v/>
      </c>
      <c r="BH42" s="468"/>
      <c r="BI42" s="468" t="str">
        <f>IF(BE33=BE34,"",IF(BE41=BE42,AW41,IF(BE41&gt;BE42,AW41,AW42)))</f>
        <v/>
      </c>
    </row>
    <row r="43" spans="2:61">
      <c r="B43" s="469"/>
      <c r="C43" s="469"/>
      <c r="D43" s="469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71"/>
      <c r="BI43" s="468"/>
    </row>
    <row r="44" spans="2:61">
      <c r="B44" s="469"/>
      <c r="C44" s="469"/>
      <c r="D44" s="469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71"/>
      <c r="BI44" s="468"/>
    </row>
    <row r="45" spans="2:61" ht="16.350000000000001" customHeight="1" thickBot="1">
      <c r="B45" s="469"/>
      <c r="C45" s="469"/>
      <c r="D45" s="469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31" t="str">
        <f>IF(BE33=BE34,"",IF(OR(BE41&gt;BE42,BE41&lt;BE42),"",AW42))</f>
        <v/>
      </c>
    </row>
    <row r="46" spans="2:61" ht="16.350000000000001" customHeight="1" thickBot="1">
      <c r="B46" s="469"/>
      <c r="C46" s="469"/>
      <c r="D46" s="469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32" t="s">
        <v>58</v>
      </c>
      <c r="BI46" s="431"/>
    </row>
    <row r="47" spans="2:61" ht="16.350000000000001" customHeight="1" thickBot="1">
      <c r="B47" s="469"/>
      <c r="C47" s="469"/>
      <c r="D47" s="469"/>
      <c r="F47" s="316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33"/>
      <c r="BI47" s="470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5" t="s">
        <v>59</v>
      </c>
      <c r="BH48" s="433"/>
      <c r="BI48" s="438" t="s">
        <v>60</v>
      </c>
    </row>
    <row r="49" spans="5:62" ht="16.5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6"/>
      <c r="BH49" s="434"/>
      <c r="BI49" s="439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41" t="s">
        <v>81</v>
      </c>
      <c r="BG51" s="442"/>
      <c r="BH51" s="442"/>
      <c r="BI51" s="442"/>
      <c r="BJ51" s="443"/>
    </row>
    <row r="52" spans="5:62">
      <c r="F52" s="316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67" t="str">
        <f>IF(BE33="","",IF(BE33&gt;BE34,AW33,AW34))</f>
        <v/>
      </c>
      <c r="BI52" s="467"/>
      <c r="BJ52" s="467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45" t="str">
        <f>IF(BE33=BE34,"",IF(BE33="","",IF(BE33&lt;BE34,AW33,AW34)))</f>
        <v/>
      </c>
      <c r="BI53" s="445"/>
      <c r="BJ53" s="445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46" t="str">
        <f>IF(BE33=BE34,"",IF(BE41=BE42,AW41,IF(BE41&gt;BE42,AW41,AW42)))</f>
        <v/>
      </c>
      <c r="BI54" s="446"/>
      <c r="BJ54" s="446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46" t="str">
        <f>IF(BE33=BE34,"",IF(BE41=BE42,AW42,IF(BE42&lt;BE41,AW42,AW41)))</f>
        <v/>
      </c>
      <c r="BI55" s="446"/>
      <c r="BJ55" s="446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47" t="str">
        <f>IF(AJ9="","",IF(AJ9&lt;AJ10,AB9,AB10))</f>
        <v/>
      </c>
      <c r="BI56" s="447"/>
      <c r="BJ56" s="447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47" t="str">
        <f>IF(AJ25="","",IF(AJ25&lt;AJ26,AB25,AB26))</f>
        <v/>
      </c>
      <c r="BI57" s="447"/>
      <c r="BJ57" s="447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47" t="str">
        <f>IF(AJ41="","",IF(AJ41&lt;AJ42,AB41,AB42))</f>
        <v/>
      </c>
      <c r="BI58" s="447"/>
      <c r="BJ58" s="447"/>
    </row>
    <row r="59" spans="5:62">
      <c r="E59" s="316" t="s">
        <v>845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47" t="str">
        <f>IF(AJ57="","",IF(AJ57&lt;AJ58,AB57,AB58))</f>
        <v/>
      </c>
      <c r="BI59" s="447"/>
      <c r="BJ59" s="447"/>
    </row>
    <row r="60" spans="5:62">
      <c r="F60" s="316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4" t="str">
        <f>IF(Z5="","",IF(Z5&lt;Z6,R5,R6))</f>
        <v/>
      </c>
      <c r="BI60" s="464"/>
      <c r="BJ60" s="464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4" t="str">
        <f>IF(Z13="","",IF(Z13&lt;Z14,R13,R14))</f>
        <v/>
      </c>
      <c r="BI61" s="464"/>
      <c r="BJ61" s="464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4" t="str">
        <f>IF(Z21="","",IF(Z21&lt;Z22,R21,R22))</f>
        <v/>
      </c>
      <c r="BI62" s="464"/>
      <c r="BJ62" s="464"/>
    </row>
    <row r="63" spans="5:62">
      <c r="F63" s="316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4" t="str">
        <f>IF(Z29="","",IF(Z29&lt;Z30,R29,R30))</f>
        <v/>
      </c>
      <c r="BI63" s="464"/>
      <c r="BJ63" s="464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4" t="str">
        <f>IF(Z37="","",IF(Z37&lt;Z38,R37,R38))</f>
        <v/>
      </c>
      <c r="BI64" s="464"/>
      <c r="BJ64" s="464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4" t="str">
        <f>IF(Z45="","",IF(Z45&lt;Z46,R45,R46))</f>
        <v/>
      </c>
      <c r="BI65" s="464"/>
      <c r="BJ65" s="464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4" t="str">
        <f>IF(Z53="","",IF(Z53&lt;Z54,R53,R54))</f>
        <v/>
      </c>
      <c r="BI66" s="464"/>
      <c r="BJ66" s="464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4" t="str">
        <f>IF(Z61="","",IF(Z61&lt;Z62,R61,R62))</f>
        <v/>
      </c>
      <c r="BI67" s="464"/>
      <c r="BJ67" s="464"/>
    </row>
  </sheetData>
  <mergeCells count="33"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C1:D1"/>
    <mergeCell ref="BI19:BI21"/>
    <mergeCell ref="BH20:BH23"/>
    <mergeCell ref="BG22:BG23"/>
    <mergeCell ref="BI22:BI23"/>
    <mergeCell ref="BH15:BH17"/>
    <mergeCell ref="BG16:BG18"/>
    <mergeCell ref="BI16:BI1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58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style="2" customWidth="1"/>
    <col min="18" max="25" width="3" style="2" customWidth="1"/>
    <col min="26" max="26" width="8.85546875" style="2"/>
    <col min="27" max="27" width="31.42578125" style="2" customWidth="1"/>
    <col min="28" max="35" width="3" style="2" customWidth="1"/>
    <col min="36" max="36" width="8.85546875" style="2"/>
    <col min="37" max="37" width="31.140625" style="2" customWidth="1"/>
    <col min="38" max="45" width="3.140625" style="2" customWidth="1"/>
    <col min="46" max="46" width="4.5703125" style="2" customWidth="1"/>
    <col min="47" max="47" width="4.5703125" customWidth="1"/>
    <col min="48" max="48" width="31.42578125" style="2" customWidth="1"/>
    <col min="49" max="56" width="3" style="2" customWidth="1"/>
    <col min="59" max="59" width="31.42578125" customWidth="1"/>
    <col min="60" max="67" width="3" customWidth="1"/>
  </cols>
  <sheetData>
    <row r="1" spans="2:59">
      <c r="C1" s="450" t="s">
        <v>61</v>
      </c>
      <c r="D1" s="428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.75" thickBot="1">
      <c r="B2" s="238" t="s">
        <v>125</v>
      </c>
      <c r="C2" s="238" t="s">
        <v>78</v>
      </c>
    </row>
    <row r="3" spans="2:59" ht="15.75">
      <c r="B3" s="47" t="s">
        <v>25</v>
      </c>
      <c r="C3" s="47">
        <v>1</v>
      </c>
      <c r="D3" s="23" t="str">
        <f>IF(' I'!$X$2="","",' I'!$X$2)</f>
        <v/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5" thickBot="1">
      <c r="B4" s="49" t="s">
        <v>55</v>
      </c>
      <c r="C4" s="49">
        <v>2</v>
      </c>
      <c r="D4" s="24" t="str">
        <f>IF(' I'!$X$3="","",' I'!$X$3)</f>
        <v/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27</v>
      </c>
      <c r="C5" s="47">
        <v>3</v>
      </c>
      <c r="D5" s="27" t="str">
        <f>IF(' II'!$X$2="","",' II'!$X$2)</f>
        <v/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5" thickBot="1">
      <c r="B6" s="49" t="s">
        <v>54</v>
      </c>
      <c r="C6" s="49">
        <v>4</v>
      </c>
      <c r="D6" s="28" t="str">
        <f>IF(' II'!$X$3="","",' II'!$X$3)</f>
        <v/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29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5" thickBot="1">
      <c r="B8" s="49" t="s">
        <v>53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5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5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5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5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5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5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5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5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5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5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5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5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5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5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5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5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5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5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5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5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5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5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5"/>
  <cols>
    <col min="2" max="3" width="24.14062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.7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75">
      <c r="A160" s="75">
        <v>161</v>
      </c>
      <c r="B160" s="342" t="s">
        <v>294</v>
      </c>
      <c r="C160" s="75" t="s">
        <v>291</v>
      </c>
    </row>
    <row r="161" spans="1:3" ht="15.7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.7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.7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.7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5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.7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.7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.7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.7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.7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.7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30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1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364" t="s">
        <v>0</v>
      </c>
      <c r="C1" s="364"/>
      <c r="D1" s="36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6" t="s">
        <v>3</v>
      </c>
      <c r="D2" s="367"/>
      <c r="E2" s="368"/>
      <c r="F2" s="369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383" t="str">
        <f>IF(GROUPS!D4="","",GROUPS!D4)</f>
        <v/>
      </c>
      <c r="D3" s="384"/>
      <c r="E3" s="385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3" t="str">
        <f>IF(GROUPS!D5="","",GROUPS!D5)</f>
        <v/>
      </c>
      <c r="D4" s="384"/>
      <c r="E4" s="385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3" t="str">
        <f>IF(GROUPS!D6="","",GROUPS!D6)</f>
        <v/>
      </c>
      <c r="D5" s="384"/>
      <c r="E5" s="385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2" t="str">
        <f>IF(GROUPS!D7="","",GROUPS!D7)</f>
        <v/>
      </c>
      <c r="D6" s="393"/>
      <c r="E6" s="39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 ht="19.5" thickBot="1">
      <c r="B9" s="183">
        <v>1</v>
      </c>
      <c r="C9" s="184" t="str">
        <f>IF(C3="","",VLOOKUP(B9,$B$3:$E$6,2,FALSE))</f>
        <v/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183">
        <v>2</v>
      </c>
      <c r="C10" s="184" t="str">
        <f>IF(C4="","",VLOOKUP(B10,$B$3:$E$6,2,FALSE))</f>
        <v/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 ht="19.5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/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183">
        <v>3</v>
      </c>
      <c r="C14" s="196" t="str">
        <f>IF(C3="","",VLOOKUP(B14,$B$3:$E$6,2,FALSE))</f>
        <v/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 hidden="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F25" sqref="F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64" t="s">
        <v>0</v>
      </c>
      <c r="C1" s="364"/>
      <c r="D1" s="36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6" t="s">
        <v>3</v>
      </c>
      <c r="D2" s="367"/>
      <c r="E2" s="368"/>
      <c r="F2" s="369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406" t="str">
        <f>IF(ISERROR(INDEX($C$3:$C$6,MATCH(W2,$T$3:$T$6,0))),"",(INDEX($C$3:$C$6,MATCH(W2,$T$3:$T$6,0))))</f>
        <v/>
      </c>
      <c r="Y2" s="407"/>
      <c r="Z2" s="408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383" t="str">
        <f>IF(GROUPS!D4="","",GROUPS!D4)</f>
        <v/>
      </c>
      <c r="D3" s="384"/>
      <c r="E3" s="385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406" t="str">
        <f t="shared" ref="X3:X5" si="0">IF(ISERROR(INDEX($C$3:$C$6,MATCH(W3,$T$3:$T$6,0))),"",(INDEX($C$3:$C$6,MATCH(W3,$T$3:$T$6,0))))</f>
        <v/>
      </c>
      <c r="Y3" s="407"/>
      <c r="Z3" s="40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3" t="str">
        <f>IF(GROUPS!D5="","",GROUPS!D5)</f>
        <v/>
      </c>
      <c r="D4" s="384"/>
      <c r="E4" s="385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409" t="str">
        <f t="shared" si="0"/>
        <v/>
      </c>
      <c r="Y4" s="410"/>
      <c r="Z4" s="41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3" t="str">
        <f>IF(GROUPS!D6="","",GROUPS!D6)</f>
        <v/>
      </c>
      <c r="D5" s="384"/>
      <c r="E5" s="385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409" t="str">
        <f t="shared" si="0"/>
        <v/>
      </c>
      <c r="Y5" s="410"/>
      <c r="Z5" s="41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2" t="str">
        <f>IF(GROUPS!D7="","",GROUPS!D7)</f>
        <v/>
      </c>
      <c r="D6" s="393"/>
      <c r="E6" s="39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AT19" sqref="AT1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64" t="s">
        <v>0</v>
      </c>
      <c r="C1" s="364"/>
      <c r="D1" s="364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6" t="s">
        <v>3</v>
      </c>
      <c r="D2" s="367"/>
      <c r="E2" s="368"/>
      <c r="F2" s="369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383" t="str">
        <f>IF(GROUPS!F4="","",GROUPS!F4)</f>
        <v/>
      </c>
      <c r="D3" s="384"/>
      <c r="E3" s="385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3" t="str">
        <f>IF(GROUPS!F5="","",GROUPS!F5)</f>
        <v/>
      </c>
      <c r="D4" s="384"/>
      <c r="E4" s="385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3" t="str">
        <f>IF(GROUPS!F6="","",GROUPS!F6)</f>
        <v/>
      </c>
      <c r="D5" s="384"/>
      <c r="E5" s="385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2" t="str">
        <f>IF(GROUPS!F7="","",GROUPS!F7)</f>
        <v/>
      </c>
      <c r="D6" s="393"/>
      <c r="E6" s="39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F18" sqref="F18:O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64" t="s">
        <v>0</v>
      </c>
      <c r="C1" s="364"/>
      <c r="D1" s="364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6" t="s">
        <v>3</v>
      </c>
      <c r="D2" s="367"/>
      <c r="E2" s="368"/>
      <c r="F2" s="369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383" t="str">
        <f>IF(GROUPS!H4="","",GROUPS!H4)</f>
        <v/>
      </c>
      <c r="D3" s="384"/>
      <c r="E3" s="385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3" t="str">
        <f>IF(GROUPS!H5="","",GROUPS!H5)</f>
        <v/>
      </c>
      <c r="D4" s="384"/>
      <c r="E4" s="385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3" t="str">
        <f>IF(GROUPS!H6="","",GROUPS!H6)</f>
        <v/>
      </c>
      <c r="D5" s="384"/>
      <c r="E5" s="385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2" t="str">
        <f>IF(GROUPS!H7="","",GROUPS!H7)</f>
        <v/>
      </c>
      <c r="D6" s="393"/>
      <c r="E6" s="39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7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200">
        <v>1</v>
      </c>
      <c r="C3" s="412" t="str">
        <f>IF(GROUPS!J4="","",GROUPS!J4)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IF(GROUPS!J5="","",GROUPS!J5)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IF(GROUPS!J6="","",GROUPS!J6)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IF(GROUPS!J7="","",GROUPS!J7)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7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200">
        <v>1</v>
      </c>
      <c r="C3" s="412" t="str">
        <f>IF(GROUPS!D9="","",GROUPS!D9)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IF(GROUPS!D10="","",GROUPS!D10)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IF(GROUPS!D11="","",GROUPS!D11)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IF(GROUPS!D12="","",GROUPS!D12)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2024-04-21T21:18:10Z</dcterms:modified>
</cp:coreProperties>
</file>