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Default Extension="jpeg" ContentType="image/jpeg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0" yWindow="0" windowWidth="21795" windowHeight="8558" tabRatio="952" firstSheet="28" activeTab="28"/>
  </bookViews>
  <sheets>
    <sheet name="PARTICIPANTS" sheetId="19" state="hidden" r:id="rId1"/>
    <sheet name="GROUPS" sheetId="1" state="hidden" r:id="rId2"/>
    <sheet name="Baza" sheetId="46" state="hidden" r:id="rId3"/>
    <sheet name=" I" sheetId="23" state="hidden" r:id="rId4"/>
    <sheet name=" III" sheetId="5" state="hidden" r:id="rId5"/>
    <sheet name="IV" sheetId="6" state="hidden" r:id="rId6"/>
    <sheet name="Z IV" sheetId="75" state="hidden" r:id="rId7"/>
    <sheet name="V" sheetId="7" state="hidden" r:id="rId8"/>
    <sheet name="VI" sheetId="8" state="hidden" r:id="rId9"/>
    <sheet name="Z VI" sheetId="78" state="hidden" r:id="rId10"/>
    <sheet name="Z VII" sheetId="58" state="hidden" r:id="rId11"/>
    <sheet name="VIII" sheetId="10" state="hidden" r:id="rId12"/>
    <sheet name="Z VIII" sheetId="59" state="hidden" r:id="rId13"/>
    <sheet name="IX" sheetId="70" state="hidden" r:id="rId14"/>
    <sheet name="Z IX" sheetId="71" state="hidden" r:id="rId15"/>
    <sheet name="X" sheetId="72" state="hidden" r:id="rId16"/>
    <sheet name="Z X" sheetId="73" state="hidden" r:id="rId17"/>
    <sheet name="XI" sheetId="79" state="hidden" r:id="rId18"/>
    <sheet name="Z XI" sheetId="80" state="hidden" r:id="rId19"/>
    <sheet name="XII" sheetId="81" state="hidden" r:id="rId20"/>
    <sheet name="Z XII" sheetId="82" state="hidden" r:id="rId21"/>
    <sheet name="XIII" sheetId="83" state="hidden" r:id="rId22"/>
    <sheet name="Z XIII" sheetId="84" state="hidden" r:id="rId23"/>
    <sheet name="XIV" sheetId="85" state="hidden" r:id="rId24"/>
    <sheet name="Z XIV" sheetId="86" state="hidden" r:id="rId25"/>
    <sheet name="XV" sheetId="87" state="hidden" r:id="rId26"/>
    <sheet name="Z XV" sheetId="88" state="hidden" r:id="rId27"/>
    <sheet name="XVI" sheetId="89" state="hidden" r:id="rId28"/>
    <sheet name="KO16(8 G)" sheetId="25" r:id="rId29"/>
    <sheet name="KO 48(24 G)" sheetId="36" state="hidden" r:id="rId30"/>
  </sheets>
  <definedNames>
    <definedName name="_xlnm._FilterDatabase" localSheetId="0" hidden="1">PARTICIPANTS!$F$2:$O$2</definedName>
  </definedNames>
  <calcPr calcId="124519"/>
  <fileRecoveryPr repairLoad="1"/>
</workbook>
</file>

<file path=xl/calcChain.xml><?xml version="1.0" encoding="utf-8"?>
<calcChain xmlns="http://schemas.openxmlformats.org/spreadsheetml/2006/main">
  <c r="AC38" i="25"/>
  <c r="AC13"/>
  <c r="I63" i="19" l="1"/>
  <c r="AO18" i="89"/>
  <c r="AN18"/>
  <c r="AM18"/>
  <c r="AL18"/>
  <c r="AK18"/>
  <c r="AJ18"/>
  <c r="AI18"/>
  <c r="AH18"/>
  <c r="AG18"/>
  <c r="AF18"/>
  <c r="AE18"/>
  <c r="AD18"/>
  <c r="AC18"/>
  <c r="AB18"/>
  <c r="U18"/>
  <c r="T18"/>
  <c r="O5" s="1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6"/>
  <c r="AN6"/>
  <c r="AJ6"/>
  <c r="AI6"/>
  <c r="AH6"/>
  <c r="AG6"/>
  <c r="AD6"/>
  <c r="K6"/>
  <c r="J6"/>
  <c r="G6"/>
  <c r="AB6" s="1"/>
  <c r="F6"/>
  <c r="AN5"/>
  <c r="AJ5"/>
  <c r="AO4" s="1"/>
  <c r="AI5"/>
  <c r="AH5"/>
  <c r="AG5"/>
  <c r="AD5"/>
  <c r="P5"/>
  <c r="M5"/>
  <c r="L5"/>
  <c r="I5"/>
  <c r="G5"/>
  <c r="F5"/>
  <c r="AB5" s="1"/>
  <c r="AM4"/>
  <c r="AJ4"/>
  <c r="AO5" s="1"/>
  <c r="AI4"/>
  <c r="AN3" s="1"/>
  <c r="AK3" s="1"/>
  <c r="AH4"/>
  <c r="AM6" s="1"/>
  <c r="AP6" s="1"/>
  <c r="Q6" s="1"/>
  <c r="M4"/>
  <c r="J4"/>
  <c r="G4"/>
  <c r="F4"/>
  <c r="AB4" s="1"/>
  <c r="AO3"/>
  <c r="AM3"/>
  <c r="AP3" s="1"/>
  <c r="Q3" s="1"/>
  <c r="AJ3"/>
  <c r="AI3"/>
  <c r="AN4" s="1"/>
  <c r="AH3"/>
  <c r="AM5" s="1"/>
  <c r="AP5" s="1"/>
  <c r="AB3"/>
  <c r="M3"/>
  <c r="L3"/>
  <c r="AD3" s="1"/>
  <c r="K3"/>
  <c r="O3" s="1"/>
  <c r="J3"/>
  <c r="AC3" s="1"/>
  <c r="I3"/>
  <c r="H3"/>
  <c r="P236" i="88"/>
  <c r="O236"/>
  <c r="N236"/>
  <c r="J236"/>
  <c r="H236"/>
  <c r="G236"/>
  <c r="E236"/>
  <c r="D236"/>
  <c r="P232"/>
  <c r="O232"/>
  <c r="N232"/>
  <c r="J232"/>
  <c r="H232"/>
  <c r="G232"/>
  <c r="E232"/>
  <c r="D232"/>
  <c r="P193"/>
  <c r="O193"/>
  <c r="N193"/>
  <c r="J193"/>
  <c r="H193"/>
  <c r="G193"/>
  <c r="E193"/>
  <c r="D193"/>
  <c r="P189"/>
  <c r="O189"/>
  <c r="N189"/>
  <c r="J189"/>
  <c r="H189"/>
  <c r="G189"/>
  <c r="E189"/>
  <c r="D189"/>
  <c r="P150"/>
  <c r="O150"/>
  <c r="N150"/>
  <c r="J150"/>
  <c r="H150"/>
  <c r="G150"/>
  <c r="E150"/>
  <c r="D150"/>
  <c r="P146"/>
  <c r="O146"/>
  <c r="N146"/>
  <c r="J146"/>
  <c r="H146"/>
  <c r="G146"/>
  <c r="E146"/>
  <c r="D146"/>
  <c r="P107"/>
  <c r="O107"/>
  <c r="N107"/>
  <c r="J107"/>
  <c r="H107"/>
  <c r="G107"/>
  <c r="E107"/>
  <c r="D107"/>
  <c r="P103"/>
  <c r="O103"/>
  <c r="N103"/>
  <c r="J103"/>
  <c r="H103"/>
  <c r="G103"/>
  <c r="E103"/>
  <c r="D103"/>
  <c r="P64"/>
  <c r="O64"/>
  <c r="N64"/>
  <c r="J64"/>
  <c r="H64"/>
  <c r="G64"/>
  <c r="E64"/>
  <c r="D64"/>
  <c r="P60"/>
  <c r="O60"/>
  <c r="N60"/>
  <c r="J60"/>
  <c r="H60"/>
  <c r="G60"/>
  <c r="E60"/>
  <c r="D60"/>
  <c r="P21"/>
  <c r="O21"/>
  <c r="N21"/>
  <c r="J21"/>
  <c r="H21"/>
  <c r="G21"/>
  <c r="E21"/>
  <c r="D21"/>
  <c r="P17"/>
  <c r="O17"/>
  <c r="N17"/>
  <c r="J17"/>
  <c r="H17"/>
  <c r="G17"/>
  <c r="E17"/>
  <c r="D17"/>
  <c r="E222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E7"/>
  <c r="E6"/>
  <c r="E4"/>
  <c r="E3"/>
  <c r="AO18" i="87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N6"/>
  <c r="AJ6"/>
  <c r="AI6"/>
  <c r="AH6"/>
  <c r="AG6" s="1"/>
  <c r="AC6"/>
  <c r="K6"/>
  <c r="J6"/>
  <c r="AD6" s="1"/>
  <c r="I6"/>
  <c r="H6"/>
  <c r="AO5"/>
  <c r="AN5"/>
  <c r="AJ5"/>
  <c r="AI5"/>
  <c r="AH5"/>
  <c r="AK5" s="1"/>
  <c r="AG5"/>
  <c r="AD5"/>
  <c r="AC5"/>
  <c r="M5"/>
  <c r="L5"/>
  <c r="I5"/>
  <c r="H5"/>
  <c r="AO4"/>
  <c r="AM4"/>
  <c r="AJ4"/>
  <c r="AI4"/>
  <c r="AN3" s="1"/>
  <c r="AP3" s="1"/>
  <c r="Q3" s="1"/>
  <c r="AH4"/>
  <c r="AM6" s="1"/>
  <c r="AD4"/>
  <c r="M4"/>
  <c r="L4"/>
  <c r="K4"/>
  <c r="J4"/>
  <c r="AC4" s="1"/>
  <c r="G4"/>
  <c r="O4" s="1"/>
  <c r="F4"/>
  <c r="N4" s="1"/>
  <c r="AO3"/>
  <c r="AM3"/>
  <c r="AJ3"/>
  <c r="AO6" s="1"/>
  <c r="AI3"/>
  <c r="AN4" s="1"/>
  <c r="AP4" s="1"/>
  <c r="Q4" s="1"/>
  <c r="AH3"/>
  <c r="AM5" s="1"/>
  <c r="AP5" s="1"/>
  <c r="L3"/>
  <c r="J3"/>
  <c r="I3"/>
  <c r="H3"/>
  <c r="AB3" s="1"/>
  <c r="P236" i="86"/>
  <c r="O236"/>
  <c r="N236"/>
  <c r="J236"/>
  <c r="H236"/>
  <c r="G236"/>
  <c r="E236"/>
  <c r="D236"/>
  <c r="P232"/>
  <c r="O232"/>
  <c r="N232"/>
  <c r="J232"/>
  <c r="H232"/>
  <c r="G232"/>
  <c r="E232"/>
  <c r="D232"/>
  <c r="P193"/>
  <c r="O193"/>
  <c r="N193"/>
  <c r="J193"/>
  <c r="H193"/>
  <c r="G193"/>
  <c r="E193"/>
  <c r="D193"/>
  <c r="P189"/>
  <c r="O189"/>
  <c r="N189"/>
  <c r="J189"/>
  <c r="H189"/>
  <c r="G189"/>
  <c r="E189"/>
  <c r="D189"/>
  <c r="P150"/>
  <c r="O150"/>
  <c r="N150"/>
  <c r="J150"/>
  <c r="H150"/>
  <c r="G150"/>
  <c r="E150"/>
  <c r="D150"/>
  <c r="P146"/>
  <c r="O146"/>
  <c r="N146"/>
  <c r="J146"/>
  <c r="H146"/>
  <c r="G146"/>
  <c r="E146"/>
  <c r="D146"/>
  <c r="P107"/>
  <c r="O107"/>
  <c r="N107"/>
  <c r="J107"/>
  <c r="H107"/>
  <c r="G107"/>
  <c r="E107"/>
  <c r="D107"/>
  <c r="P103"/>
  <c r="O103"/>
  <c r="N103"/>
  <c r="J103"/>
  <c r="H103"/>
  <c r="G103"/>
  <c r="E103"/>
  <c r="D103"/>
  <c r="P64"/>
  <c r="O64"/>
  <c r="N64"/>
  <c r="J64"/>
  <c r="H64"/>
  <c r="G64"/>
  <c r="E64"/>
  <c r="D64"/>
  <c r="P60"/>
  <c r="O60"/>
  <c r="N60"/>
  <c r="J60"/>
  <c r="H60"/>
  <c r="G60"/>
  <c r="E60"/>
  <c r="D60"/>
  <c r="P21"/>
  <c r="O21"/>
  <c r="N21"/>
  <c r="J21"/>
  <c r="H21"/>
  <c r="G21"/>
  <c r="E21"/>
  <c r="D21"/>
  <c r="P17"/>
  <c r="O17"/>
  <c r="N17"/>
  <c r="J17"/>
  <c r="H17"/>
  <c r="G17"/>
  <c r="E17"/>
  <c r="D17"/>
  <c r="E222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E7"/>
  <c r="E6"/>
  <c r="E4"/>
  <c r="E3"/>
  <c r="AO18" i="85"/>
  <c r="AN18"/>
  <c r="AM18"/>
  <c r="AL18"/>
  <c r="AK18"/>
  <c r="AJ18"/>
  <c r="AI18"/>
  <c r="AH18"/>
  <c r="AG18"/>
  <c r="AF18"/>
  <c r="AE18"/>
  <c r="AD18"/>
  <c r="AC18"/>
  <c r="AB18"/>
  <c r="U18"/>
  <c r="I5" s="1"/>
  <c r="T18"/>
  <c r="O5" s="1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G4" s="1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O3" s="1"/>
  <c r="AO6"/>
  <c r="AJ6"/>
  <c r="AO3" s="1"/>
  <c r="AI6"/>
  <c r="AH6"/>
  <c r="AK6" s="1"/>
  <c r="AG6"/>
  <c r="AD6"/>
  <c r="K6"/>
  <c r="J6"/>
  <c r="G6"/>
  <c r="F6"/>
  <c r="AB6" s="1"/>
  <c r="AN5"/>
  <c r="AJ5"/>
  <c r="AI5"/>
  <c r="AN6" s="1"/>
  <c r="AH5"/>
  <c r="AK5" s="1"/>
  <c r="AG5"/>
  <c r="P5"/>
  <c r="M5"/>
  <c r="L5"/>
  <c r="AD5" s="1"/>
  <c r="G5"/>
  <c r="F5"/>
  <c r="AB5" s="1"/>
  <c r="AO4"/>
  <c r="AN4"/>
  <c r="AJ4"/>
  <c r="AO5" s="1"/>
  <c r="AI4"/>
  <c r="AH4"/>
  <c r="AM6" s="1"/>
  <c r="AP6" s="1"/>
  <c r="J4"/>
  <c r="F4"/>
  <c r="AB4" s="1"/>
  <c r="AM3"/>
  <c r="AJ3"/>
  <c r="AI3"/>
  <c r="AH3"/>
  <c r="AM5" s="1"/>
  <c r="AP5" s="1"/>
  <c r="AG3"/>
  <c r="AC3"/>
  <c r="M3"/>
  <c r="L3"/>
  <c r="AD3" s="1"/>
  <c r="K3"/>
  <c r="J3"/>
  <c r="I3"/>
  <c r="P236" i="84"/>
  <c r="O236"/>
  <c r="N236"/>
  <c r="J236"/>
  <c r="H236"/>
  <c r="G236"/>
  <c r="E236"/>
  <c r="D236"/>
  <c r="P232"/>
  <c r="O232"/>
  <c r="N232"/>
  <c r="J232"/>
  <c r="H232"/>
  <c r="G232"/>
  <c r="E232"/>
  <c r="D232"/>
  <c r="P193"/>
  <c r="O193"/>
  <c r="N193"/>
  <c r="J193"/>
  <c r="H193"/>
  <c r="G193"/>
  <c r="E193"/>
  <c r="D193"/>
  <c r="P189"/>
  <c r="O189"/>
  <c r="N189"/>
  <c r="J189"/>
  <c r="H189"/>
  <c r="G189"/>
  <c r="E189"/>
  <c r="D189"/>
  <c r="P150"/>
  <c r="O150"/>
  <c r="N150"/>
  <c r="J150"/>
  <c r="H150"/>
  <c r="G150"/>
  <c r="E150"/>
  <c r="D150"/>
  <c r="P146"/>
  <c r="O146"/>
  <c r="N146"/>
  <c r="J146"/>
  <c r="H146"/>
  <c r="G146"/>
  <c r="E146"/>
  <c r="D146"/>
  <c r="P107"/>
  <c r="O107"/>
  <c r="N107"/>
  <c r="J107"/>
  <c r="H107"/>
  <c r="G107"/>
  <c r="E107"/>
  <c r="D107"/>
  <c r="P103"/>
  <c r="O103"/>
  <c r="N103"/>
  <c r="J103"/>
  <c r="H103"/>
  <c r="G103"/>
  <c r="E103"/>
  <c r="D103"/>
  <c r="P64"/>
  <c r="O64"/>
  <c r="N64"/>
  <c r="J64"/>
  <c r="H64"/>
  <c r="G64"/>
  <c r="E64"/>
  <c r="D64"/>
  <c r="P60"/>
  <c r="O60"/>
  <c r="N60"/>
  <c r="J60"/>
  <c r="H60"/>
  <c r="G60"/>
  <c r="E60"/>
  <c r="D60"/>
  <c r="P21"/>
  <c r="O21"/>
  <c r="N21"/>
  <c r="J21"/>
  <c r="H21"/>
  <c r="G21"/>
  <c r="E21"/>
  <c r="D21"/>
  <c r="P17"/>
  <c r="O17"/>
  <c r="N17"/>
  <c r="J17"/>
  <c r="H17"/>
  <c r="G17"/>
  <c r="E17"/>
  <c r="D17"/>
  <c r="E222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E7"/>
  <c r="E6"/>
  <c r="E4"/>
  <c r="E3"/>
  <c r="AO18" i="83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I3" s="1"/>
  <c r="AB3" s="1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Q5" s="1"/>
  <c r="T9"/>
  <c r="AO6"/>
  <c r="AM6"/>
  <c r="AJ6"/>
  <c r="AI6"/>
  <c r="AH6"/>
  <c r="AK6" s="1"/>
  <c r="AD6"/>
  <c r="AB6"/>
  <c r="N6"/>
  <c r="K6"/>
  <c r="J6"/>
  <c r="H6"/>
  <c r="G6"/>
  <c r="F6"/>
  <c r="AO5"/>
  <c r="AN5"/>
  <c r="AJ5"/>
  <c r="AO4" s="1"/>
  <c r="AI5"/>
  <c r="AN6" s="1"/>
  <c r="AH5"/>
  <c r="AK5" s="1"/>
  <c r="AG5"/>
  <c r="AD5"/>
  <c r="P5"/>
  <c r="M5"/>
  <c r="L5"/>
  <c r="I5"/>
  <c r="F5"/>
  <c r="AM4"/>
  <c r="AJ4"/>
  <c r="AI4"/>
  <c r="AG4" s="1"/>
  <c r="AH4"/>
  <c r="M4"/>
  <c r="J4"/>
  <c r="G4"/>
  <c r="F4"/>
  <c r="AB4" s="1"/>
  <c r="AO3"/>
  <c r="AM3"/>
  <c r="AJ3"/>
  <c r="AI3"/>
  <c r="AG3" s="1"/>
  <c r="AH3"/>
  <c r="AM5" s="1"/>
  <c r="AP5" s="1"/>
  <c r="M3"/>
  <c r="L3"/>
  <c r="AD3" s="1"/>
  <c r="K3"/>
  <c r="J3"/>
  <c r="AC3" s="1"/>
  <c r="H3"/>
  <c r="P236" i="82"/>
  <c r="O236"/>
  <c r="N236"/>
  <c r="J236"/>
  <c r="H236"/>
  <c r="G236"/>
  <c r="E236"/>
  <c r="D236"/>
  <c r="P232"/>
  <c r="O232"/>
  <c r="N232"/>
  <c r="J232"/>
  <c r="H232"/>
  <c r="G232"/>
  <c r="E232"/>
  <c r="D232"/>
  <c r="P193"/>
  <c r="O193"/>
  <c r="N193"/>
  <c r="J193"/>
  <c r="H193"/>
  <c r="G193"/>
  <c r="E193"/>
  <c r="D193"/>
  <c r="P189"/>
  <c r="O189"/>
  <c r="N189"/>
  <c r="J189"/>
  <c r="H189"/>
  <c r="G189"/>
  <c r="E189"/>
  <c r="D189"/>
  <c r="P150"/>
  <c r="O150"/>
  <c r="N150"/>
  <c r="J150"/>
  <c r="H150"/>
  <c r="G150"/>
  <c r="E150"/>
  <c r="D150"/>
  <c r="P146"/>
  <c r="O146"/>
  <c r="N146"/>
  <c r="J146"/>
  <c r="H146"/>
  <c r="G146"/>
  <c r="E146"/>
  <c r="D146"/>
  <c r="P107"/>
  <c r="O107"/>
  <c r="N107"/>
  <c r="J107"/>
  <c r="H107"/>
  <c r="G107"/>
  <c r="E107"/>
  <c r="D107"/>
  <c r="P103"/>
  <c r="O103"/>
  <c r="N103"/>
  <c r="J103"/>
  <c r="H103"/>
  <c r="G103"/>
  <c r="E103"/>
  <c r="D103"/>
  <c r="P64"/>
  <c r="O64"/>
  <c r="N64"/>
  <c r="J64"/>
  <c r="H64"/>
  <c r="G64"/>
  <c r="E64"/>
  <c r="D64"/>
  <c r="P60"/>
  <c r="O60"/>
  <c r="N60"/>
  <c r="J60"/>
  <c r="H60"/>
  <c r="G60"/>
  <c r="E60"/>
  <c r="D60"/>
  <c r="P21"/>
  <c r="O21"/>
  <c r="N21"/>
  <c r="J21"/>
  <c r="H21"/>
  <c r="G21"/>
  <c r="E21"/>
  <c r="D21"/>
  <c r="P17"/>
  <c r="O17"/>
  <c r="N17"/>
  <c r="J17"/>
  <c r="H17"/>
  <c r="G17"/>
  <c r="E17"/>
  <c r="D17"/>
  <c r="E222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E7"/>
  <c r="E6"/>
  <c r="E4"/>
  <c r="E3"/>
  <c r="AO18" i="8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I6" s="1"/>
  <c r="O6" s="1"/>
  <c r="AO9"/>
  <c r="AN9"/>
  <c r="AM9"/>
  <c r="AL9"/>
  <c r="AK9"/>
  <c r="AJ9"/>
  <c r="AI9"/>
  <c r="AH9"/>
  <c r="AG9"/>
  <c r="AF9"/>
  <c r="AE9"/>
  <c r="AD9"/>
  <c r="AC9"/>
  <c r="AB9"/>
  <c r="U9"/>
  <c r="N5" s="1"/>
  <c r="T9"/>
  <c r="AJ6"/>
  <c r="AI6"/>
  <c r="AN5" s="1"/>
  <c r="AH6"/>
  <c r="AM4" s="1"/>
  <c r="AP4" s="1"/>
  <c r="Q4" s="1"/>
  <c r="K6"/>
  <c r="AD6" s="1"/>
  <c r="J6"/>
  <c r="G6"/>
  <c r="F6"/>
  <c r="AB6" s="1"/>
  <c r="AJ5"/>
  <c r="AO4" s="1"/>
  <c r="AI5"/>
  <c r="AN6" s="1"/>
  <c r="AH5"/>
  <c r="AK5" s="1"/>
  <c r="M5"/>
  <c r="L5"/>
  <c r="AD5" s="1"/>
  <c r="I5"/>
  <c r="H5"/>
  <c r="AC5" s="1"/>
  <c r="G5"/>
  <c r="O5" s="1"/>
  <c r="F5"/>
  <c r="AB5" s="1"/>
  <c r="AN4"/>
  <c r="AJ4"/>
  <c r="AO5" s="1"/>
  <c r="AI4"/>
  <c r="AN3" s="1"/>
  <c r="AH4"/>
  <c r="AM6" s="1"/>
  <c r="M4"/>
  <c r="L4"/>
  <c r="AD4" s="1"/>
  <c r="K4"/>
  <c r="J4"/>
  <c r="AC4" s="1"/>
  <c r="G4"/>
  <c r="AO3"/>
  <c r="AM3"/>
  <c r="AP3" s="1"/>
  <c r="AJ3"/>
  <c r="AG3" s="1"/>
  <c r="AI3"/>
  <c r="AH3"/>
  <c r="AM5" s="1"/>
  <c r="M3"/>
  <c r="L3"/>
  <c r="AD3" s="1"/>
  <c r="K3"/>
  <c r="AC3" s="1"/>
  <c r="J3"/>
  <c r="AK6" i="89" l="1"/>
  <c r="AC4"/>
  <c r="AP4"/>
  <c r="Q4" s="1"/>
  <c r="Q7" s="1"/>
  <c r="AK5"/>
  <c r="R5" s="1"/>
  <c r="K4"/>
  <c r="Q5"/>
  <c r="N3"/>
  <c r="R3" s="1"/>
  <c r="L4"/>
  <c r="AD4" s="1"/>
  <c r="AK4"/>
  <c r="R4" s="1"/>
  <c r="H5"/>
  <c r="AC5" s="1"/>
  <c r="P6"/>
  <c r="AG3"/>
  <c r="P3" s="1"/>
  <c r="N4"/>
  <c r="H6"/>
  <c r="O4"/>
  <c r="I6"/>
  <c r="O6" s="1"/>
  <c r="AG4"/>
  <c r="P4" s="1"/>
  <c r="N5"/>
  <c r="AK6" i="87"/>
  <c r="R6" s="1"/>
  <c r="AP6"/>
  <c r="Q7"/>
  <c r="N5"/>
  <c r="AK3"/>
  <c r="F5"/>
  <c r="P5"/>
  <c r="N6"/>
  <c r="K3"/>
  <c r="AC3" s="1"/>
  <c r="M3"/>
  <c r="O3" s="1"/>
  <c r="G5"/>
  <c r="O5" s="1"/>
  <c r="Q5"/>
  <c r="O6"/>
  <c r="N3"/>
  <c r="AK4"/>
  <c r="P6"/>
  <c r="AB4"/>
  <c r="Q6"/>
  <c r="AG3"/>
  <c r="P3" s="1"/>
  <c r="P7" s="1"/>
  <c r="AG4"/>
  <c r="P4" s="1"/>
  <c r="Q4" i="85"/>
  <c r="Q5"/>
  <c r="M4"/>
  <c r="AM4"/>
  <c r="AP4" s="1"/>
  <c r="Q6"/>
  <c r="AN3"/>
  <c r="AK3" s="1"/>
  <c r="H5"/>
  <c r="AC5" s="1"/>
  <c r="H3"/>
  <c r="P3"/>
  <c r="H6"/>
  <c r="P6"/>
  <c r="I6"/>
  <c r="O6" s="1"/>
  <c r="L4"/>
  <c r="AD4" s="1"/>
  <c r="AG4"/>
  <c r="P4" s="1"/>
  <c r="K4"/>
  <c r="AC4" s="1"/>
  <c r="AP6" i="83"/>
  <c r="Q6" s="1"/>
  <c r="O5"/>
  <c r="AC4"/>
  <c r="K4"/>
  <c r="G5"/>
  <c r="AG6"/>
  <c r="P6" s="1"/>
  <c r="H5"/>
  <c r="AC5" s="1"/>
  <c r="AN3"/>
  <c r="AK3" s="1"/>
  <c r="O3"/>
  <c r="N3"/>
  <c r="L4"/>
  <c r="AD4" s="1"/>
  <c r="P3"/>
  <c r="AN4"/>
  <c r="AP4" s="1"/>
  <c r="Q4" s="1"/>
  <c r="O4"/>
  <c r="AB5"/>
  <c r="I6"/>
  <c r="AC6" s="1"/>
  <c r="P4"/>
  <c r="AP6" i="81"/>
  <c r="Q6" s="1"/>
  <c r="AP5"/>
  <c r="Q5" s="1"/>
  <c r="AK3"/>
  <c r="AG5"/>
  <c r="P5" s="1"/>
  <c r="AO6"/>
  <c r="AG6"/>
  <c r="P6" s="1"/>
  <c r="AK4"/>
  <c r="H6"/>
  <c r="O4"/>
  <c r="AK6"/>
  <c r="O3"/>
  <c r="H3"/>
  <c r="P3"/>
  <c r="I3"/>
  <c r="Q3"/>
  <c r="F4"/>
  <c r="AB4" s="1"/>
  <c r="AG4"/>
  <c r="P4" s="1"/>
  <c r="P236" i="80"/>
  <c r="O236"/>
  <c r="N236"/>
  <c r="J236"/>
  <c r="H236"/>
  <c r="G236"/>
  <c r="E236"/>
  <c r="D236"/>
  <c r="P232"/>
  <c r="O232"/>
  <c r="N232"/>
  <c r="J232"/>
  <c r="H232"/>
  <c r="G232"/>
  <c r="E232"/>
  <c r="D232"/>
  <c r="P193"/>
  <c r="O193"/>
  <c r="N193"/>
  <c r="J193"/>
  <c r="H193"/>
  <c r="G193"/>
  <c r="E193"/>
  <c r="D193"/>
  <c r="P189"/>
  <c r="O189"/>
  <c r="N189"/>
  <c r="J189"/>
  <c r="H189"/>
  <c r="G189"/>
  <c r="E189"/>
  <c r="D189"/>
  <c r="P150"/>
  <c r="O150"/>
  <c r="N150"/>
  <c r="J150"/>
  <c r="H150"/>
  <c r="G150"/>
  <c r="E150"/>
  <c r="D150"/>
  <c r="P146"/>
  <c r="O146"/>
  <c r="N146"/>
  <c r="J146"/>
  <c r="H146"/>
  <c r="G146"/>
  <c r="E146"/>
  <c r="D146"/>
  <c r="P107"/>
  <c r="O107"/>
  <c r="N107"/>
  <c r="J107"/>
  <c r="H107"/>
  <c r="G107"/>
  <c r="E107"/>
  <c r="D107"/>
  <c r="P103"/>
  <c r="O103"/>
  <c r="N103"/>
  <c r="J103"/>
  <c r="H103"/>
  <c r="G103"/>
  <c r="E103"/>
  <c r="D103"/>
  <c r="P64"/>
  <c r="O64"/>
  <c r="N64"/>
  <c r="J64"/>
  <c r="H64"/>
  <c r="G64"/>
  <c r="E64"/>
  <c r="D64"/>
  <c r="P60"/>
  <c r="O60"/>
  <c r="N60"/>
  <c r="J60"/>
  <c r="H60"/>
  <c r="G60"/>
  <c r="E60"/>
  <c r="D60"/>
  <c r="O21"/>
  <c r="N21"/>
  <c r="J21"/>
  <c r="H21"/>
  <c r="G21"/>
  <c r="E21"/>
  <c r="D21"/>
  <c r="O17"/>
  <c r="N17"/>
  <c r="J17"/>
  <c r="H17"/>
  <c r="G17"/>
  <c r="E17"/>
  <c r="D17"/>
  <c r="AC6" i="89" l="1"/>
  <c r="N6"/>
  <c r="P7"/>
  <c r="R4" i="87"/>
  <c r="AD3"/>
  <c r="R3" s="1"/>
  <c r="AB5"/>
  <c r="R5" s="1"/>
  <c r="N4" i="85"/>
  <c r="O4"/>
  <c r="P7"/>
  <c r="AB3"/>
  <c r="N3"/>
  <c r="AP3"/>
  <c r="Q3" s="1"/>
  <c r="Q7" s="1"/>
  <c r="N5"/>
  <c r="R5" s="1"/>
  <c r="AC6"/>
  <c r="R6" s="1"/>
  <c r="N6"/>
  <c r="AK4"/>
  <c r="R4" s="1"/>
  <c r="R5" i="83"/>
  <c r="N4"/>
  <c r="N5"/>
  <c r="R3"/>
  <c r="AP3"/>
  <c r="Q3" s="1"/>
  <c r="Q7" s="1"/>
  <c r="P7"/>
  <c r="AK4"/>
  <c r="R4" s="1"/>
  <c r="O6"/>
  <c r="R6" s="1"/>
  <c r="R6" i="81"/>
  <c r="R3"/>
  <c r="AC6"/>
  <c r="N6"/>
  <c r="Q7"/>
  <c r="R5"/>
  <c r="N4"/>
  <c r="R4" s="1"/>
  <c r="P7"/>
  <c r="N3"/>
  <c r="AB3"/>
  <c r="E222" i="80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E7"/>
  <c r="E6"/>
  <c r="E4"/>
  <c r="E3"/>
  <c r="AO18" i="7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L3" s="1"/>
  <c r="AD3" s="1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I6" s="1"/>
  <c r="AO9"/>
  <c r="AN9"/>
  <c r="AM9"/>
  <c r="AL9"/>
  <c r="AK9"/>
  <c r="AJ9"/>
  <c r="AI9"/>
  <c r="AH9"/>
  <c r="AG9"/>
  <c r="AF9"/>
  <c r="AE9"/>
  <c r="AD9"/>
  <c r="AC9"/>
  <c r="AB9"/>
  <c r="U9"/>
  <c r="P21" i="80" s="1"/>
  <c r="T9" i="79"/>
  <c r="AN6"/>
  <c r="AM6"/>
  <c r="AP6" s="1"/>
  <c r="AJ6"/>
  <c r="AI6"/>
  <c r="AH6"/>
  <c r="AK6" s="1"/>
  <c r="AG6"/>
  <c r="K6"/>
  <c r="J6"/>
  <c r="AD6" s="1"/>
  <c r="F6"/>
  <c r="AN5"/>
  <c r="AJ5"/>
  <c r="AI5"/>
  <c r="AH5"/>
  <c r="AM3" s="1"/>
  <c r="AP3" s="1"/>
  <c r="AD5"/>
  <c r="AC5"/>
  <c r="M5"/>
  <c r="L5"/>
  <c r="I5"/>
  <c r="H5"/>
  <c r="AO4"/>
  <c r="AM4"/>
  <c r="AJ4"/>
  <c r="AO5" s="1"/>
  <c r="AI4"/>
  <c r="AN3" s="1"/>
  <c r="AH4"/>
  <c r="AG4"/>
  <c r="P4"/>
  <c r="M4"/>
  <c r="L4"/>
  <c r="AD4" s="1"/>
  <c r="K4"/>
  <c r="J4"/>
  <c r="AC4" s="1"/>
  <c r="G4"/>
  <c r="F4"/>
  <c r="N4" s="1"/>
  <c r="AO3"/>
  <c r="AJ3"/>
  <c r="AO6" s="1"/>
  <c r="AI3"/>
  <c r="AN4" s="1"/>
  <c r="AP4" s="1"/>
  <c r="Q4" s="1"/>
  <c r="AH3"/>
  <c r="AM5" s="1"/>
  <c r="AB3"/>
  <c r="M3"/>
  <c r="I3"/>
  <c r="H3"/>
  <c r="R6" i="89" l="1"/>
  <c r="R3" i="85"/>
  <c r="Q3" i="79"/>
  <c r="Q7" s="1"/>
  <c r="P17" i="80"/>
  <c r="K3" i="79"/>
  <c r="N5"/>
  <c r="F5"/>
  <c r="AK5"/>
  <c r="AK4"/>
  <c r="AP5"/>
  <c r="Q5" s="1"/>
  <c r="AK3"/>
  <c r="AG5"/>
  <c r="P5" s="1"/>
  <c r="P6"/>
  <c r="J3"/>
  <c r="AC3" s="1"/>
  <c r="N3"/>
  <c r="O3"/>
  <c r="AB4"/>
  <c r="G6"/>
  <c r="Q6"/>
  <c r="H6"/>
  <c r="G5"/>
  <c r="O5" s="1"/>
  <c r="P3"/>
  <c r="AG3"/>
  <c r="O4"/>
  <c r="O236" i="78"/>
  <c r="N236"/>
  <c r="J236"/>
  <c r="H236"/>
  <c r="G236"/>
  <c r="E236"/>
  <c r="D236"/>
  <c r="O232"/>
  <c r="N232"/>
  <c r="J232"/>
  <c r="H232"/>
  <c r="G232"/>
  <c r="E232"/>
  <c r="D232"/>
  <c r="O193"/>
  <c r="N193"/>
  <c r="J193"/>
  <c r="H193"/>
  <c r="G193"/>
  <c r="E193"/>
  <c r="D193"/>
  <c r="O189"/>
  <c r="N189"/>
  <c r="J189"/>
  <c r="H189"/>
  <c r="G189"/>
  <c r="E189"/>
  <c r="D189"/>
  <c r="O150"/>
  <c r="N150"/>
  <c r="J150"/>
  <c r="H150"/>
  <c r="G150"/>
  <c r="E150"/>
  <c r="D150"/>
  <c r="O146"/>
  <c r="N146"/>
  <c r="J146"/>
  <c r="H146"/>
  <c r="G146"/>
  <c r="E146"/>
  <c r="D146"/>
  <c r="O107"/>
  <c r="N107"/>
  <c r="J107"/>
  <c r="H107"/>
  <c r="G107"/>
  <c r="E107"/>
  <c r="D107"/>
  <c r="O103"/>
  <c r="N103"/>
  <c r="J103"/>
  <c r="H103"/>
  <c r="G103"/>
  <c r="E103"/>
  <c r="D103"/>
  <c r="O64"/>
  <c r="N64"/>
  <c r="J64"/>
  <c r="H64"/>
  <c r="G64"/>
  <c r="E64"/>
  <c r="D64"/>
  <c r="O60"/>
  <c r="N60"/>
  <c r="J60"/>
  <c r="H60"/>
  <c r="G60"/>
  <c r="E60"/>
  <c r="D60"/>
  <c r="O21"/>
  <c r="N21"/>
  <c r="J21"/>
  <c r="H21"/>
  <c r="G21"/>
  <c r="E21"/>
  <c r="D21"/>
  <c r="O17"/>
  <c r="N17"/>
  <c r="J17"/>
  <c r="H17"/>
  <c r="G17"/>
  <c r="E17"/>
  <c r="D17"/>
  <c r="E222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E7"/>
  <c r="E6"/>
  <c r="E4"/>
  <c r="E3"/>
  <c r="O236" i="75"/>
  <c r="N236"/>
  <c r="J236"/>
  <c r="H236"/>
  <c r="G236"/>
  <c r="E236"/>
  <c r="D236"/>
  <c r="O232"/>
  <c r="N232"/>
  <c r="J232"/>
  <c r="H232"/>
  <c r="G232"/>
  <c r="E232"/>
  <c r="D232"/>
  <c r="O193"/>
  <c r="N193"/>
  <c r="J193"/>
  <c r="H193"/>
  <c r="G193"/>
  <c r="E193"/>
  <c r="D193"/>
  <c r="O189"/>
  <c r="N189"/>
  <c r="J189"/>
  <c r="H189"/>
  <c r="G189"/>
  <c r="E189"/>
  <c r="D189"/>
  <c r="O150"/>
  <c r="N150"/>
  <c r="J150"/>
  <c r="H150"/>
  <c r="G150"/>
  <c r="E150"/>
  <c r="D150"/>
  <c r="O146"/>
  <c r="N146"/>
  <c r="J146"/>
  <c r="H146"/>
  <c r="G146"/>
  <c r="E146"/>
  <c r="D146"/>
  <c r="O107"/>
  <c r="N107"/>
  <c r="J107"/>
  <c r="H107"/>
  <c r="G107"/>
  <c r="E107"/>
  <c r="D107"/>
  <c r="O103"/>
  <c r="N103"/>
  <c r="J103"/>
  <c r="H103"/>
  <c r="G103"/>
  <c r="E103"/>
  <c r="D103"/>
  <c r="O64"/>
  <c r="N64"/>
  <c r="J64"/>
  <c r="H64"/>
  <c r="G64"/>
  <c r="E64"/>
  <c r="D64"/>
  <c r="O60"/>
  <c r="N60"/>
  <c r="J60"/>
  <c r="H60"/>
  <c r="G60"/>
  <c r="E60"/>
  <c r="D60"/>
  <c r="O21"/>
  <c r="N21"/>
  <c r="J21"/>
  <c r="H21"/>
  <c r="G21"/>
  <c r="E21"/>
  <c r="D21"/>
  <c r="O17"/>
  <c r="N17"/>
  <c r="J17"/>
  <c r="H17"/>
  <c r="G17"/>
  <c r="E17"/>
  <c r="D17"/>
  <c r="E222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E7"/>
  <c r="E6"/>
  <c r="E4"/>
  <c r="E3"/>
  <c r="R3" i="79" l="1"/>
  <c r="AC6"/>
  <c r="N6"/>
  <c r="R4"/>
  <c r="O6"/>
  <c r="AB6"/>
  <c r="P7"/>
  <c r="AB5"/>
  <c r="R5" s="1"/>
  <c r="P236" i="73"/>
  <c r="O236"/>
  <c r="N236"/>
  <c r="J236"/>
  <c r="H236"/>
  <c r="G236"/>
  <c r="E236"/>
  <c r="D236"/>
  <c r="P232"/>
  <c r="O232"/>
  <c r="N232"/>
  <c r="J232"/>
  <c r="H232"/>
  <c r="G232"/>
  <c r="E232"/>
  <c r="D232"/>
  <c r="P193"/>
  <c r="O193"/>
  <c r="N193"/>
  <c r="J193"/>
  <c r="H193"/>
  <c r="G193"/>
  <c r="E193"/>
  <c r="D193"/>
  <c r="P189"/>
  <c r="O189"/>
  <c r="N189"/>
  <c r="J189"/>
  <c r="H189"/>
  <c r="G189"/>
  <c r="E189"/>
  <c r="D189"/>
  <c r="P150"/>
  <c r="O150"/>
  <c r="N150"/>
  <c r="J150"/>
  <c r="H150"/>
  <c r="G150"/>
  <c r="E150"/>
  <c r="D150"/>
  <c r="P146"/>
  <c r="O146"/>
  <c r="N146"/>
  <c r="J146"/>
  <c r="H146"/>
  <c r="G146"/>
  <c r="E146"/>
  <c r="D146"/>
  <c r="P107"/>
  <c r="O107"/>
  <c r="N107"/>
  <c r="J107"/>
  <c r="H107"/>
  <c r="G107"/>
  <c r="E107"/>
  <c r="D107"/>
  <c r="P103"/>
  <c r="O103"/>
  <c r="N103"/>
  <c r="J103"/>
  <c r="H103"/>
  <c r="G103"/>
  <c r="E103"/>
  <c r="D103"/>
  <c r="P64"/>
  <c r="O64"/>
  <c r="N64"/>
  <c r="J64"/>
  <c r="H64"/>
  <c r="G64"/>
  <c r="E64"/>
  <c r="D64"/>
  <c r="P60"/>
  <c r="O60"/>
  <c r="N60"/>
  <c r="J60"/>
  <c r="H60"/>
  <c r="G60"/>
  <c r="E60"/>
  <c r="D60"/>
  <c r="P21"/>
  <c r="O21"/>
  <c r="N21"/>
  <c r="J21"/>
  <c r="H21"/>
  <c r="G21"/>
  <c r="E21"/>
  <c r="D21"/>
  <c r="P17"/>
  <c r="O17"/>
  <c r="N17"/>
  <c r="J17"/>
  <c r="H17"/>
  <c r="G17"/>
  <c r="E17"/>
  <c r="D17"/>
  <c r="E222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E7"/>
  <c r="E6"/>
  <c r="E4"/>
  <c r="E3"/>
  <c r="R6" i="79" l="1"/>
  <c r="D6" i="19"/>
  <c r="E6" s="1"/>
  <c r="D10"/>
  <c r="E10" s="1"/>
  <c r="D14"/>
  <c r="E14" s="1"/>
  <c r="D18"/>
  <c r="E18" s="1"/>
  <c r="D22"/>
  <c r="E22" s="1"/>
  <c r="D26"/>
  <c r="E26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87"/>
  <c r="E87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D96"/>
  <c r="E96" s="1"/>
  <c r="D97"/>
  <c r="E97" s="1"/>
  <c r="D98"/>
  <c r="E98" s="1"/>
  <c r="D99"/>
  <c r="E99" s="1"/>
  <c r="D100"/>
  <c r="E100" s="1"/>
  <c r="D101"/>
  <c r="E101" s="1"/>
  <c r="D102"/>
  <c r="E102" s="1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E110" s="1"/>
  <c r="D111"/>
  <c r="E111" s="1"/>
  <c r="D112"/>
  <c r="E112" s="1"/>
  <c r="D113"/>
  <c r="E113" s="1"/>
  <c r="D114"/>
  <c r="E114" s="1"/>
  <c r="D115"/>
  <c r="E115" s="1"/>
  <c r="D116"/>
  <c r="E116" s="1"/>
  <c r="D117"/>
  <c r="E117" s="1"/>
  <c r="D118"/>
  <c r="E118" s="1"/>
  <c r="D119"/>
  <c r="E119" s="1"/>
  <c r="D120"/>
  <c r="E120" s="1"/>
  <c r="D121"/>
  <c r="E121" s="1"/>
  <c r="D122"/>
  <c r="E122" s="1"/>
  <c r="D123"/>
  <c r="E123" s="1"/>
  <c r="D124"/>
  <c r="E124" s="1"/>
  <c r="D125"/>
  <c r="E125" s="1"/>
  <c r="D126"/>
  <c r="E126" s="1"/>
  <c r="D127"/>
  <c r="E127" s="1"/>
  <c r="D128"/>
  <c r="E128" s="1"/>
  <c r="D129"/>
  <c r="E129" s="1"/>
  <c r="D130"/>
  <c r="E130" s="1"/>
  <c r="AO18" i="72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J6" s="1"/>
  <c r="AD6" s="1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J6"/>
  <c r="AI6"/>
  <c r="AH6"/>
  <c r="AG6"/>
  <c r="K6"/>
  <c r="I6"/>
  <c r="G6"/>
  <c r="AB6" s="1"/>
  <c r="F6"/>
  <c r="AN5"/>
  <c r="AJ5"/>
  <c r="AI5"/>
  <c r="AN6" s="1"/>
  <c r="AH5"/>
  <c r="AK5" s="1"/>
  <c r="AB5"/>
  <c r="L5"/>
  <c r="I5"/>
  <c r="H5"/>
  <c r="AC5" s="1"/>
  <c r="G5"/>
  <c r="F5"/>
  <c r="N5" s="1"/>
  <c r="AO4"/>
  <c r="AN4"/>
  <c r="AP4" s="1"/>
  <c r="Q4" s="1"/>
  <c r="AM4"/>
  <c r="AJ4"/>
  <c r="AO5" s="1"/>
  <c r="AI4"/>
  <c r="AH4"/>
  <c r="AM6" s="1"/>
  <c r="AD4"/>
  <c r="AC4"/>
  <c r="O4"/>
  <c r="N4"/>
  <c r="M4"/>
  <c r="L4"/>
  <c r="K4"/>
  <c r="J4"/>
  <c r="G4"/>
  <c r="F4"/>
  <c r="AB4" s="1"/>
  <c r="AP3"/>
  <c r="AO3"/>
  <c r="AN3"/>
  <c r="AM3"/>
  <c r="AJ3"/>
  <c r="AO6" s="1"/>
  <c r="AI3"/>
  <c r="AH3"/>
  <c r="AM5" s="1"/>
  <c r="AP5" s="1"/>
  <c r="Q5" s="1"/>
  <c r="Q3"/>
  <c r="M3"/>
  <c r="L3"/>
  <c r="AD3" s="1"/>
  <c r="K3"/>
  <c r="AC3" s="1"/>
  <c r="J3"/>
  <c r="I3"/>
  <c r="O3" s="1"/>
  <c r="H3"/>
  <c r="N3" s="1"/>
  <c r="AK6" l="1"/>
  <c r="AP6"/>
  <c r="AK3"/>
  <c r="R3" s="1"/>
  <c r="AG5"/>
  <c r="P5" s="1"/>
  <c r="AB3"/>
  <c r="O6"/>
  <c r="AK4"/>
  <c r="R4" s="1"/>
  <c r="P6"/>
  <c r="Q6"/>
  <c r="Q7" s="1"/>
  <c r="M5"/>
  <c r="O5" s="1"/>
  <c r="AG3"/>
  <c r="P3" s="1"/>
  <c r="H6"/>
  <c r="AC6" s="1"/>
  <c r="AG4"/>
  <c r="P4" s="1"/>
  <c r="C23" i="25"/>
  <c r="P7" i="72" l="1"/>
  <c r="AD5"/>
  <c r="R5" s="1"/>
  <c r="N6"/>
  <c r="R6" s="1"/>
  <c r="C28" i="25"/>
  <c r="C38" s="1"/>
  <c r="C27"/>
  <c r="C37" s="1"/>
  <c r="C26"/>
  <c r="C36" s="1"/>
  <c r="C25"/>
  <c r="C35" s="1"/>
  <c r="C24"/>
  <c r="C34" s="1"/>
  <c r="C32"/>
  <c r="C31"/>
  <c r="I35" i="19" l="1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D43" s="1"/>
  <c r="E43" s="1"/>
  <c r="J43"/>
  <c r="K43"/>
  <c r="I44"/>
  <c r="D44" s="1"/>
  <c r="J44"/>
  <c r="K44"/>
  <c r="I45"/>
  <c r="D45" s="1"/>
  <c r="E45" s="1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J63"/>
  <c r="K63"/>
  <c r="I64"/>
  <c r="J64"/>
  <c r="K64"/>
  <c r="I65"/>
  <c r="J65"/>
  <c r="K65"/>
  <c r="I66"/>
  <c r="J66"/>
  <c r="K66"/>
  <c r="M35"/>
  <c r="P236" i="71"/>
  <c r="O236"/>
  <c r="N236"/>
  <c r="J236"/>
  <c r="H236"/>
  <c r="G236"/>
  <c r="E236"/>
  <c r="D236"/>
  <c r="P232"/>
  <c r="O232"/>
  <c r="N232"/>
  <c r="J232"/>
  <c r="H232"/>
  <c r="G232"/>
  <c r="E232"/>
  <c r="D232"/>
  <c r="P193"/>
  <c r="O193"/>
  <c r="N193"/>
  <c r="J193"/>
  <c r="H193"/>
  <c r="G193"/>
  <c r="E193"/>
  <c r="D193"/>
  <c r="P189"/>
  <c r="O189"/>
  <c r="N189"/>
  <c r="J189"/>
  <c r="H189"/>
  <c r="G189"/>
  <c r="E189"/>
  <c r="D189"/>
  <c r="P150"/>
  <c r="O150"/>
  <c r="N150"/>
  <c r="J150"/>
  <c r="H150"/>
  <c r="G150"/>
  <c r="E150"/>
  <c r="D150"/>
  <c r="P146"/>
  <c r="O146"/>
  <c r="N146"/>
  <c r="J146"/>
  <c r="H146"/>
  <c r="G146"/>
  <c r="E146"/>
  <c r="D146"/>
  <c r="P107"/>
  <c r="O107"/>
  <c r="N107"/>
  <c r="J107"/>
  <c r="H107"/>
  <c r="G107"/>
  <c r="E107"/>
  <c r="D107"/>
  <c r="P103"/>
  <c r="O103"/>
  <c r="N103"/>
  <c r="J103"/>
  <c r="H103"/>
  <c r="G103"/>
  <c r="E103"/>
  <c r="D103"/>
  <c r="P64"/>
  <c r="O64"/>
  <c r="N64"/>
  <c r="J64"/>
  <c r="H64"/>
  <c r="G64"/>
  <c r="E64"/>
  <c r="D64"/>
  <c r="P60"/>
  <c r="O60"/>
  <c r="N60"/>
  <c r="J60"/>
  <c r="H60"/>
  <c r="G60"/>
  <c r="E60"/>
  <c r="D60"/>
  <c r="P21"/>
  <c r="O21"/>
  <c r="N21"/>
  <c r="J21"/>
  <c r="H21"/>
  <c r="G21"/>
  <c r="E21"/>
  <c r="D21"/>
  <c r="P17"/>
  <c r="O17"/>
  <c r="N17"/>
  <c r="J17"/>
  <c r="H17"/>
  <c r="G17"/>
  <c r="E17"/>
  <c r="D17"/>
  <c r="E222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E7"/>
  <c r="E6"/>
  <c r="E4"/>
  <c r="E3"/>
  <c r="E44" i="19" l="1"/>
  <c r="AO18" i="70"/>
  <c r="AN18"/>
  <c r="AM18"/>
  <c r="AL18"/>
  <c r="AK18"/>
  <c r="AJ18"/>
  <c r="AI18"/>
  <c r="AH18"/>
  <c r="AG18"/>
  <c r="AF18"/>
  <c r="AE18"/>
  <c r="AD18"/>
  <c r="AC18"/>
  <c r="AB18"/>
  <c r="U18"/>
  <c r="T18"/>
  <c r="O5" s="1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Q4" s="1"/>
  <c r="AO9"/>
  <c r="AN9"/>
  <c r="AM9"/>
  <c r="AL9"/>
  <c r="AK9"/>
  <c r="AJ9"/>
  <c r="AI9"/>
  <c r="AH9"/>
  <c r="AG9"/>
  <c r="AF9"/>
  <c r="AE9"/>
  <c r="AD9"/>
  <c r="AC9"/>
  <c r="AB9"/>
  <c r="U9"/>
  <c r="T9"/>
  <c r="AO6"/>
  <c r="AN6"/>
  <c r="AJ6"/>
  <c r="AI6"/>
  <c r="AH6"/>
  <c r="AG6"/>
  <c r="AD6"/>
  <c r="AB6"/>
  <c r="K6"/>
  <c r="J6"/>
  <c r="G6"/>
  <c r="F6"/>
  <c r="AN5"/>
  <c r="AJ5"/>
  <c r="AI5"/>
  <c r="AH5"/>
  <c r="AK5" s="1"/>
  <c r="AG5"/>
  <c r="P5"/>
  <c r="M5"/>
  <c r="L5"/>
  <c r="AD5" s="1"/>
  <c r="I5"/>
  <c r="G5"/>
  <c r="F5"/>
  <c r="AB5" s="1"/>
  <c r="AO4"/>
  <c r="AN4"/>
  <c r="AP4" s="1"/>
  <c r="AM4"/>
  <c r="AJ4"/>
  <c r="AO5" s="1"/>
  <c r="AI4"/>
  <c r="AN3" s="1"/>
  <c r="AK3" s="1"/>
  <c r="AH4"/>
  <c r="AM6" s="1"/>
  <c r="AP6" s="1"/>
  <c r="J4"/>
  <c r="G4"/>
  <c r="F4"/>
  <c r="AB4" s="1"/>
  <c r="AO3"/>
  <c r="AM3"/>
  <c r="AJ3"/>
  <c r="AI3"/>
  <c r="AH3"/>
  <c r="AM5" s="1"/>
  <c r="AP5" s="1"/>
  <c r="AG3"/>
  <c r="AB3"/>
  <c r="P3"/>
  <c r="M3"/>
  <c r="L3"/>
  <c r="AD3" s="1"/>
  <c r="K3"/>
  <c r="O3" s="1"/>
  <c r="J3"/>
  <c r="I3"/>
  <c r="H3"/>
  <c r="N3" s="1"/>
  <c r="AK6" l="1"/>
  <c r="R3"/>
  <c r="AP3"/>
  <c r="Q3" s="1"/>
  <c r="Q7" s="1"/>
  <c r="AC3"/>
  <c r="L4"/>
  <c r="AD4" s="1"/>
  <c r="AK4"/>
  <c r="R4" s="1"/>
  <c r="H5"/>
  <c r="AC5" s="1"/>
  <c r="P6"/>
  <c r="M4"/>
  <c r="Q6"/>
  <c r="N4"/>
  <c r="H6"/>
  <c r="K4"/>
  <c r="AC4" s="1"/>
  <c r="Q5"/>
  <c r="O4"/>
  <c r="I6"/>
  <c r="O6" s="1"/>
  <c r="P4"/>
  <c r="P7" s="1"/>
  <c r="AG4"/>
  <c r="R5" l="1"/>
  <c r="AC6"/>
  <c r="N6"/>
  <c r="N5"/>
  <c r="R6" l="1"/>
  <c r="O236" i="59" l="1"/>
  <c r="N236"/>
  <c r="J236"/>
  <c r="H236"/>
  <c r="G236"/>
  <c r="E236"/>
  <c r="D236"/>
  <c r="O232"/>
  <c r="N232"/>
  <c r="J232"/>
  <c r="H232"/>
  <c r="G232"/>
  <c r="E232"/>
  <c r="D232"/>
  <c r="O193"/>
  <c r="N193"/>
  <c r="J193"/>
  <c r="H193"/>
  <c r="G193"/>
  <c r="E193"/>
  <c r="D193"/>
  <c r="O189"/>
  <c r="N189"/>
  <c r="J189"/>
  <c r="H189"/>
  <c r="G189"/>
  <c r="E189"/>
  <c r="D189"/>
  <c r="O150"/>
  <c r="N150"/>
  <c r="J150"/>
  <c r="H150"/>
  <c r="G150"/>
  <c r="E150"/>
  <c r="D150"/>
  <c r="O146"/>
  <c r="N146"/>
  <c r="J146"/>
  <c r="H146"/>
  <c r="G146"/>
  <c r="E146"/>
  <c r="D146"/>
  <c r="O107"/>
  <c r="N107"/>
  <c r="J107"/>
  <c r="H107"/>
  <c r="G107"/>
  <c r="E107"/>
  <c r="D107"/>
  <c r="O103"/>
  <c r="N103"/>
  <c r="J103"/>
  <c r="H103"/>
  <c r="G103"/>
  <c r="E103"/>
  <c r="D103"/>
  <c r="O64"/>
  <c r="N64"/>
  <c r="J64"/>
  <c r="H64"/>
  <c r="G64"/>
  <c r="E64"/>
  <c r="D64"/>
  <c r="O60"/>
  <c r="N60"/>
  <c r="J60"/>
  <c r="H60"/>
  <c r="G60"/>
  <c r="E60"/>
  <c r="D60"/>
  <c r="O21"/>
  <c r="N21"/>
  <c r="J21"/>
  <c r="H21"/>
  <c r="G21"/>
  <c r="E21"/>
  <c r="D21"/>
  <c r="O17"/>
  <c r="N17"/>
  <c r="J17"/>
  <c r="H17"/>
  <c r="G17"/>
  <c r="E17"/>
  <c r="D17"/>
  <c r="O236" i="58"/>
  <c r="N236"/>
  <c r="J236"/>
  <c r="H236"/>
  <c r="G236"/>
  <c r="E236"/>
  <c r="D236"/>
  <c r="O232"/>
  <c r="N232"/>
  <c r="J232"/>
  <c r="H232"/>
  <c r="G232"/>
  <c r="E232"/>
  <c r="D232"/>
  <c r="O193"/>
  <c r="N193"/>
  <c r="J193"/>
  <c r="H193"/>
  <c r="G193"/>
  <c r="E193"/>
  <c r="D193"/>
  <c r="O189"/>
  <c r="N189"/>
  <c r="J189"/>
  <c r="H189"/>
  <c r="G189"/>
  <c r="E189"/>
  <c r="D189"/>
  <c r="O150"/>
  <c r="N150"/>
  <c r="J150"/>
  <c r="H150"/>
  <c r="G150"/>
  <c r="E150"/>
  <c r="D150"/>
  <c r="O146"/>
  <c r="N146"/>
  <c r="J146"/>
  <c r="H146"/>
  <c r="G146"/>
  <c r="E146"/>
  <c r="D146"/>
  <c r="O107"/>
  <c r="N107"/>
  <c r="J107"/>
  <c r="H107"/>
  <c r="G107"/>
  <c r="E107"/>
  <c r="D107"/>
  <c r="O103"/>
  <c r="N103"/>
  <c r="J103"/>
  <c r="H103"/>
  <c r="G103"/>
  <c r="E103"/>
  <c r="D103"/>
  <c r="O64"/>
  <c r="N64"/>
  <c r="J64"/>
  <c r="H64"/>
  <c r="G64"/>
  <c r="E64"/>
  <c r="D64"/>
  <c r="O60"/>
  <c r="N60"/>
  <c r="J60"/>
  <c r="H60"/>
  <c r="G60"/>
  <c r="E60"/>
  <c r="D60"/>
  <c r="O21"/>
  <c r="N21"/>
  <c r="J21"/>
  <c r="H21"/>
  <c r="G21"/>
  <c r="E21"/>
  <c r="D21"/>
  <c r="O17"/>
  <c r="N17"/>
  <c r="J17"/>
  <c r="H17"/>
  <c r="G17"/>
  <c r="E17"/>
  <c r="D17"/>
  <c r="I8" i="19"/>
  <c r="D23" s="1"/>
  <c r="I7"/>
  <c r="D19" s="1"/>
  <c r="E19" s="1"/>
  <c r="J7"/>
  <c r="I3" l="1"/>
  <c r="D7" s="1"/>
  <c r="K4" l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"/>
  <c r="J3"/>
  <c r="E7" s="1"/>
  <c r="AH5" i="10" l="1"/>
  <c r="AH5" i="8"/>
  <c r="AH5" i="7"/>
  <c r="AH5" i="6"/>
  <c r="AH5" i="5"/>
  <c r="AH5" i="23"/>
  <c r="AO18" i="10" l="1"/>
  <c r="AN18"/>
  <c r="AM18"/>
  <c r="AL18"/>
  <c r="AK18"/>
  <c r="AJ18"/>
  <c r="AI18"/>
  <c r="AH18"/>
  <c r="AG18"/>
  <c r="AF18"/>
  <c r="AE18"/>
  <c r="AD18"/>
  <c r="AC18"/>
  <c r="AB18"/>
  <c r="U18"/>
  <c r="P236" i="59" s="1"/>
  <c r="T18" i="10"/>
  <c r="P232" i="59" s="1"/>
  <c r="AO17" i="10"/>
  <c r="AN17"/>
  <c r="AM17"/>
  <c r="AL17"/>
  <c r="AK17"/>
  <c r="AJ17"/>
  <c r="AI17"/>
  <c r="AH17"/>
  <c r="AG17"/>
  <c r="AF17"/>
  <c r="AE17"/>
  <c r="AD17"/>
  <c r="AC17"/>
  <c r="AB17"/>
  <c r="U17"/>
  <c r="P193" i="59" s="1"/>
  <c r="T17" i="10"/>
  <c r="P189" i="59" s="1"/>
  <c r="AO14" i="10"/>
  <c r="AN14"/>
  <c r="AM14"/>
  <c r="AL14"/>
  <c r="AK14"/>
  <c r="AJ14"/>
  <c r="AI14"/>
  <c r="AH14"/>
  <c r="AG14"/>
  <c r="AF14"/>
  <c r="AE14"/>
  <c r="AD14"/>
  <c r="AC14"/>
  <c r="AB14"/>
  <c r="U14"/>
  <c r="P150" i="59" s="1"/>
  <c r="T14" i="10"/>
  <c r="P146" i="59" s="1"/>
  <c r="AO13" i="10"/>
  <c r="AN13"/>
  <c r="AM13"/>
  <c r="AL13"/>
  <c r="AK13"/>
  <c r="AJ13"/>
  <c r="AI13"/>
  <c r="AH13"/>
  <c r="AG13"/>
  <c r="AF13"/>
  <c r="AE13"/>
  <c r="AD13"/>
  <c r="AC13"/>
  <c r="AB13"/>
  <c r="U13"/>
  <c r="P107" i="59" s="1"/>
  <c r="T13" i="10"/>
  <c r="P103" i="59" s="1"/>
  <c r="AO10" i="10"/>
  <c r="AN10"/>
  <c r="AM10"/>
  <c r="AL10"/>
  <c r="AK10"/>
  <c r="AJ10"/>
  <c r="AI10"/>
  <c r="AH10"/>
  <c r="AG10"/>
  <c r="AF10"/>
  <c r="AE10"/>
  <c r="AD10"/>
  <c r="AC10"/>
  <c r="AB10"/>
  <c r="U10"/>
  <c r="P64" i="59" s="1"/>
  <c r="T10" i="10"/>
  <c r="P60" i="59" s="1"/>
  <c r="AO9" i="10"/>
  <c r="AN9"/>
  <c r="AM9"/>
  <c r="AL9"/>
  <c r="AK9"/>
  <c r="AJ9"/>
  <c r="AI9"/>
  <c r="AH9"/>
  <c r="AG9"/>
  <c r="AF9"/>
  <c r="AE9"/>
  <c r="AD9"/>
  <c r="AC9"/>
  <c r="AB9"/>
  <c r="U9"/>
  <c r="P21" i="59" s="1"/>
  <c r="T9" i="10"/>
  <c r="P17" i="59" s="1"/>
  <c r="P236" i="58"/>
  <c r="P232"/>
  <c r="P193"/>
  <c r="P189"/>
  <c r="P150"/>
  <c r="P146"/>
  <c r="P107"/>
  <c r="P103"/>
  <c r="P64"/>
  <c r="P60"/>
  <c r="P21"/>
  <c r="P17"/>
  <c r="AO18" i="8"/>
  <c r="AN18"/>
  <c r="AM18"/>
  <c r="AL18"/>
  <c r="AK18"/>
  <c r="AJ18"/>
  <c r="AI18"/>
  <c r="AH18"/>
  <c r="AG18"/>
  <c r="AF18"/>
  <c r="AE18"/>
  <c r="AD18"/>
  <c r="AC18"/>
  <c r="AB18"/>
  <c r="U18"/>
  <c r="P236" i="78" s="1"/>
  <c r="T18" i="8"/>
  <c r="P232" i="78" s="1"/>
  <c r="AO17" i="8"/>
  <c r="AN17"/>
  <c r="AM17"/>
  <c r="AL17"/>
  <c r="AK17"/>
  <c r="AJ17"/>
  <c r="AI17"/>
  <c r="AH17"/>
  <c r="AG17"/>
  <c r="AF17"/>
  <c r="AE17"/>
  <c r="AD17"/>
  <c r="AC17"/>
  <c r="AB17"/>
  <c r="U17"/>
  <c r="P193" i="78" s="1"/>
  <c r="T17" i="8"/>
  <c r="P189" i="78" s="1"/>
  <c r="AO14" i="8"/>
  <c r="AN14"/>
  <c r="AM14"/>
  <c r="AL14"/>
  <c r="AK14"/>
  <c r="AJ14"/>
  <c r="AI14"/>
  <c r="AH14"/>
  <c r="AG14"/>
  <c r="AF14"/>
  <c r="AE14"/>
  <c r="AD14"/>
  <c r="AC14"/>
  <c r="AB14"/>
  <c r="U14"/>
  <c r="P150" i="78" s="1"/>
  <c r="T14" i="8"/>
  <c r="P146" i="78" s="1"/>
  <c r="AO13" i="8"/>
  <c r="AN13"/>
  <c r="AM13"/>
  <c r="AL13"/>
  <c r="AK13"/>
  <c r="AJ13"/>
  <c r="AI13"/>
  <c r="AH13"/>
  <c r="AG13"/>
  <c r="AF13"/>
  <c r="AE13"/>
  <c r="AD13"/>
  <c r="AC13"/>
  <c r="AB13"/>
  <c r="U13"/>
  <c r="P107" i="78" s="1"/>
  <c r="T13" i="8"/>
  <c r="P103" i="78" s="1"/>
  <c r="AO10" i="8"/>
  <c r="AN10"/>
  <c r="AM10"/>
  <c r="AL10"/>
  <c r="AK10"/>
  <c r="AJ10"/>
  <c r="AI10"/>
  <c r="AH10"/>
  <c r="AG10"/>
  <c r="AF10"/>
  <c r="AE10"/>
  <c r="AD10"/>
  <c r="AC10"/>
  <c r="AB10"/>
  <c r="U10"/>
  <c r="P64" i="78" s="1"/>
  <c r="T10" i="8"/>
  <c r="P60" i="78" s="1"/>
  <c r="AO9" i="8"/>
  <c r="AN9"/>
  <c r="AM9"/>
  <c r="AL9"/>
  <c r="AK9"/>
  <c r="AJ9"/>
  <c r="AI9"/>
  <c r="AH9"/>
  <c r="AG9"/>
  <c r="AF9"/>
  <c r="AE9"/>
  <c r="AD9"/>
  <c r="AC9"/>
  <c r="AB9"/>
  <c r="U9"/>
  <c r="P21" i="78" s="1"/>
  <c r="T9" i="8"/>
  <c r="P17" i="78" s="1"/>
  <c r="AO18" i="7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6"/>
  <c r="AN18"/>
  <c r="AM18"/>
  <c r="AL18"/>
  <c r="AK18"/>
  <c r="AJ18"/>
  <c r="AI18"/>
  <c r="AH18"/>
  <c r="AG18"/>
  <c r="AF18"/>
  <c r="AE18"/>
  <c r="AD18"/>
  <c r="AC18"/>
  <c r="AB18"/>
  <c r="U18"/>
  <c r="P236" i="75" s="1"/>
  <c r="T18" i="6"/>
  <c r="P232" i="75" s="1"/>
  <c r="AO17" i="6"/>
  <c r="AN17"/>
  <c r="AM17"/>
  <c r="AL17"/>
  <c r="AK17"/>
  <c r="AJ17"/>
  <c r="AI17"/>
  <c r="AH17"/>
  <c r="AG17"/>
  <c r="AF17"/>
  <c r="AE17"/>
  <c r="AD17"/>
  <c r="AC17"/>
  <c r="AB17"/>
  <c r="U17"/>
  <c r="P193" i="75" s="1"/>
  <c r="T17" i="6"/>
  <c r="P189" i="75" s="1"/>
  <c r="AO14" i="6"/>
  <c r="AN14"/>
  <c r="AM14"/>
  <c r="AL14"/>
  <c r="AK14"/>
  <c r="AJ14"/>
  <c r="AI14"/>
  <c r="AH14"/>
  <c r="AG14"/>
  <c r="AF14"/>
  <c r="AE14"/>
  <c r="AD14"/>
  <c r="AC14"/>
  <c r="AB14"/>
  <c r="U14"/>
  <c r="P150" i="75" s="1"/>
  <c r="T14" i="6"/>
  <c r="P146" i="75" s="1"/>
  <c r="AO13" i="6"/>
  <c r="AN13"/>
  <c r="AM13"/>
  <c r="AL13"/>
  <c r="AK13"/>
  <c r="AJ13"/>
  <c r="AI13"/>
  <c r="AH13"/>
  <c r="AG13"/>
  <c r="AF13"/>
  <c r="AE13"/>
  <c r="AD13"/>
  <c r="AC13"/>
  <c r="AB13"/>
  <c r="U13"/>
  <c r="P107" i="75" s="1"/>
  <c r="T13" i="6"/>
  <c r="P103" i="75" s="1"/>
  <c r="AO10" i="6"/>
  <c r="AN10"/>
  <c r="AM10"/>
  <c r="AL10"/>
  <c r="AK10"/>
  <c r="AJ10"/>
  <c r="AI10"/>
  <c r="AH10"/>
  <c r="AG10"/>
  <c r="AF10"/>
  <c r="AE10"/>
  <c r="AD10"/>
  <c r="AC10"/>
  <c r="AB10"/>
  <c r="U10"/>
  <c r="P64" i="75" s="1"/>
  <c r="T10" i="6"/>
  <c r="P60" i="75" s="1"/>
  <c r="AO9" i="6"/>
  <c r="AN9"/>
  <c r="AM9"/>
  <c r="AL9"/>
  <c r="AK9"/>
  <c r="AJ9"/>
  <c r="AI9"/>
  <c r="AH9"/>
  <c r="AG9"/>
  <c r="AF9"/>
  <c r="AE9"/>
  <c r="AD9"/>
  <c r="AC9"/>
  <c r="AB9"/>
  <c r="U9"/>
  <c r="P21" i="75" s="1"/>
  <c r="T9" i="6"/>
  <c r="P17" i="75" s="1"/>
  <c r="AO18" i="5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J5" i="19"/>
  <c r="J6"/>
  <c r="J8"/>
  <c r="E23" s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4"/>
  <c r="I4"/>
  <c r="D3" s="1"/>
  <c r="E3" s="1"/>
  <c r="I5"/>
  <c r="D11" s="1"/>
  <c r="E11" s="1"/>
  <c r="I6"/>
  <c r="D15" s="1"/>
  <c r="E15" s="1"/>
  <c r="I9"/>
  <c r="D31" s="1"/>
  <c r="E31" s="1"/>
  <c r="I10"/>
  <c r="D24" s="1"/>
  <c r="E24" s="1"/>
  <c r="I11"/>
  <c r="D32" s="1"/>
  <c r="E32" s="1"/>
  <c r="I12"/>
  <c r="D27" s="1"/>
  <c r="E27" s="1"/>
  <c r="I13"/>
  <c r="D28" s="1"/>
  <c r="E28" s="1"/>
  <c r="I14"/>
  <c r="D20" s="1"/>
  <c r="E20" s="1"/>
  <c r="I15"/>
  <c r="D16" s="1"/>
  <c r="E16" s="1"/>
  <c r="I16"/>
  <c r="D4" s="1"/>
  <c r="E4" s="1"/>
  <c r="I17"/>
  <c r="D12" s="1"/>
  <c r="E12" s="1"/>
  <c r="I18"/>
  <c r="D8" s="1"/>
  <c r="E8" s="1"/>
  <c r="I19"/>
  <c r="D5" s="1"/>
  <c r="E5" s="1"/>
  <c r="I20"/>
  <c r="D17" s="1"/>
  <c r="E17" s="1"/>
  <c r="I21"/>
  <c r="D29" s="1"/>
  <c r="E29" s="1"/>
  <c r="I22"/>
  <c r="D33" s="1"/>
  <c r="E33" s="1"/>
  <c r="I23"/>
  <c r="D25" s="1"/>
  <c r="E25" s="1"/>
  <c r="I24"/>
  <c r="D9" s="1"/>
  <c r="E9" s="1"/>
  <c r="I25"/>
  <c r="D13" s="1"/>
  <c r="E13" s="1"/>
  <c r="I26"/>
  <c r="D34" s="1"/>
  <c r="E34" s="1"/>
  <c r="I27"/>
  <c r="D21" s="1"/>
  <c r="E21" s="1"/>
  <c r="I28"/>
  <c r="D30" s="1"/>
  <c r="E30" s="1"/>
  <c r="I29"/>
  <c r="I30"/>
  <c r="I31"/>
  <c r="I32"/>
  <c r="I33"/>
  <c r="I34"/>
  <c r="G6" i="10" l="1"/>
  <c r="K6"/>
  <c r="G4"/>
  <c r="AJ6"/>
  <c r="AI6"/>
  <c r="AN5" s="1"/>
  <c r="AH6"/>
  <c r="AM4" s="1"/>
  <c r="J6"/>
  <c r="H6"/>
  <c r="F6"/>
  <c r="AJ5"/>
  <c r="AI5"/>
  <c r="AN6" s="1"/>
  <c r="AM3"/>
  <c r="I5"/>
  <c r="F5"/>
  <c r="AJ4"/>
  <c r="AO5" s="1"/>
  <c r="AI4"/>
  <c r="AH4"/>
  <c r="AM6" s="1"/>
  <c r="M4"/>
  <c r="J4"/>
  <c r="F4"/>
  <c r="AJ3"/>
  <c r="AO6" s="1"/>
  <c r="AI3"/>
  <c r="AN4" s="1"/>
  <c r="AH3"/>
  <c r="AM5" s="1"/>
  <c r="M3"/>
  <c r="L3"/>
  <c r="K3"/>
  <c r="J3"/>
  <c r="I3"/>
  <c r="H3"/>
  <c r="F6" i="8"/>
  <c r="G6"/>
  <c r="J6"/>
  <c r="L5"/>
  <c r="AJ6"/>
  <c r="AO3" s="1"/>
  <c r="AI6"/>
  <c r="AN5" s="1"/>
  <c r="AH6"/>
  <c r="AM4" s="1"/>
  <c r="H6"/>
  <c r="AJ5"/>
  <c r="AI5"/>
  <c r="AN6" s="1"/>
  <c r="I5"/>
  <c r="F5"/>
  <c r="AJ4"/>
  <c r="AO5" s="1"/>
  <c r="AI4"/>
  <c r="AH4"/>
  <c r="AM6" s="1"/>
  <c r="M4"/>
  <c r="J4"/>
  <c r="G4"/>
  <c r="F4"/>
  <c r="AB4" s="1"/>
  <c r="AM3"/>
  <c r="AJ3"/>
  <c r="AO6" s="1"/>
  <c r="AI3"/>
  <c r="AN4" s="1"/>
  <c r="AH3"/>
  <c r="AM5" s="1"/>
  <c r="M3"/>
  <c r="L3"/>
  <c r="K3"/>
  <c r="J3"/>
  <c r="I3"/>
  <c r="H3"/>
  <c r="AB3" s="1"/>
  <c r="H5" i="7"/>
  <c r="I3"/>
  <c r="I6"/>
  <c r="F5"/>
  <c r="AJ6"/>
  <c r="AI6"/>
  <c r="AN5" s="1"/>
  <c r="AH6"/>
  <c r="AM4" s="1"/>
  <c r="K6"/>
  <c r="J6"/>
  <c r="H6"/>
  <c r="N6" s="1"/>
  <c r="G6"/>
  <c r="AJ5"/>
  <c r="AO4" s="1"/>
  <c r="AI5"/>
  <c r="AN6" s="1"/>
  <c r="AM3"/>
  <c r="M5"/>
  <c r="L5"/>
  <c r="I5"/>
  <c r="AJ4"/>
  <c r="AO5" s="1"/>
  <c r="AI4"/>
  <c r="AN3" s="1"/>
  <c r="AH4"/>
  <c r="AM6" s="1"/>
  <c r="AB4"/>
  <c r="M4"/>
  <c r="J4"/>
  <c r="G4"/>
  <c r="F4"/>
  <c r="AO3"/>
  <c r="AJ3"/>
  <c r="AO6" s="1"/>
  <c r="AI3"/>
  <c r="AG3" s="1"/>
  <c r="AH3"/>
  <c r="AM5" s="1"/>
  <c r="AD3"/>
  <c r="L3"/>
  <c r="H3"/>
  <c r="AB3" s="1"/>
  <c r="K4" i="6"/>
  <c r="G6"/>
  <c r="K6"/>
  <c r="G4"/>
  <c r="AJ6"/>
  <c r="AI6"/>
  <c r="AN5" s="1"/>
  <c r="AH6"/>
  <c r="AM4" s="1"/>
  <c r="J6"/>
  <c r="F6"/>
  <c r="AJ5"/>
  <c r="AO4" s="1"/>
  <c r="AI5"/>
  <c r="AN6" s="1"/>
  <c r="M5"/>
  <c r="L5"/>
  <c r="AD5" s="1"/>
  <c r="I5"/>
  <c r="H5"/>
  <c r="AC5" s="1"/>
  <c r="F5"/>
  <c r="AJ4"/>
  <c r="AO5" s="1"/>
  <c r="AI4"/>
  <c r="AH4"/>
  <c r="AM6" s="1"/>
  <c r="M4"/>
  <c r="J4"/>
  <c r="AC4" s="1"/>
  <c r="F4"/>
  <c r="AM3"/>
  <c r="AJ3"/>
  <c r="AO6" s="1"/>
  <c r="AI3"/>
  <c r="AN4" s="1"/>
  <c r="AH3"/>
  <c r="AM5" s="1"/>
  <c r="M3"/>
  <c r="L3"/>
  <c r="K3"/>
  <c r="J3"/>
  <c r="I3"/>
  <c r="H3"/>
  <c r="AB3" s="1"/>
  <c r="G6" i="5"/>
  <c r="H6"/>
  <c r="AC6" s="1"/>
  <c r="AJ6"/>
  <c r="AO3" s="1"/>
  <c r="AI6"/>
  <c r="AN5" s="1"/>
  <c r="AH6"/>
  <c r="K6"/>
  <c r="J6"/>
  <c r="I6"/>
  <c r="F6"/>
  <c r="AB6" s="1"/>
  <c r="AO5"/>
  <c r="AJ5"/>
  <c r="AO4" s="1"/>
  <c r="AI5"/>
  <c r="AN6" s="1"/>
  <c r="M5"/>
  <c r="L5"/>
  <c r="AD5" s="1"/>
  <c r="I5"/>
  <c r="H5"/>
  <c r="AC5" s="1"/>
  <c r="G5"/>
  <c r="O5" s="1"/>
  <c r="AJ4"/>
  <c r="AI4"/>
  <c r="AH4"/>
  <c r="AM6" s="1"/>
  <c r="AC4"/>
  <c r="L4"/>
  <c r="K4"/>
  <c r="J4"/>
  <c r="F4"/>
  <c r="AB4" s="1"/>
  <c r="AN3"/>
  <c r="AM3"/>
  <c r="AJ3"/>
  <c r="AO6" s="1"/>
  <c r="AI3"/>
  <c r="AN4" s="1"/>
  <c r="AH3"/>
  <c r="AM5" s="1"/>
  <c r="M3"/>
  <c r="L3"/>
  <c r="K3"/>
  <c r="J3"/>
  <c r="I3"/>
  <c r="AC5" i="7" l="1"/>
  <c r="AB6" i="10"/>
  <c r="AD3"/>
  <c r="AD3" i="8"/>
  <c r="AB6"/>
  <c r="AB6" i="6"/>
  <c r="AD3"/>
  <c r="O3" i="5"/>
  <c r="AD3"/>
  <c r="AP6"/>
  <c r="Q6" s="1"/>
  <c r="AB3" i="10"/>
  <c r="N3"/>
  <c r="O3"/>
  <c r="AB4"/>
  <c r="AD6"/>
  <c r="AG5"/>
  <c r="P5" s="1"/>
  <c r="AD6" i="5"/>
  <c r="O3" i="6"/>
  <c r="AB4"/>
  <c r="AD5" i="7"/>
  <c r="AD6"/>
  <c r="AP6" i="6"/>
  <c r="Q6" s="1"/>
  <c r="AD6"/>
  <c r="N5"/>
  <c r="AG5"/>
  <c r="P5" s="1"/>
  <c r="AC3" i="10"/>
  <c r="AC6" i="7"/>
  <c r="AC3" i="8"/>
  <c r="AC3" i="5"/>
  <c r="N3"/>
  <c r="AG3" i="6"/>
  <c r="P3" s="1"/>
  <c r="AC3"/>
  <c r="N3"/>
  <c r="AG4" i="10"/>
  <c r="P4" s="1"/>
  <c r="AO4"/>
  <c r="AP4" s="1"/>
  <c r="Q4" s="1"/>
  <c r="AG5" i="8"/>
  <c r="P5" s="1"/>
  <c r="AP5" i="7"/>
  <c r="Q5" s="1"/>
  <c r="AP4" i="6"/>
  <c r="Q4" s="1"/>
  <c r="AP3" i="5"/>
  <c r="Q3" s="1"/>
  <c r="AP5"/>
  <c r="Q5" s="1"/>
  <c r="AP6" i="10"/>
  <c r="Q6" s="1"/>
  <c r="AK6"/>
  <c r="N6"/>
  <c r="L5"/>
  <c r="M5"/>
  <c r="AK5"/>
  <c r="AP5"/>
  <c r="Q5" s="1"/>
  <c r="K4"/>
  <c r="AC4" s="1"/>
  <c r="G5"/>
  <c r="AB5" s="1"/>
  <c r="AG6"/>
  <c r="P6" s="1"/>
  <c r="AN3"/>
  <c r="L4"/>
  <c r="AD4" s="1"/>
  <c r="H5"/>
  <c r="AC5" s="1"/>
  <c r="AO3"/>
  <c r="AG3"/>
  <c r="P3" s="1"/>
  <c r="O4"/>
  <c r="I6"/>
  <c r="AC6" s="1"/>
  <c r="AG4" i="8"/>
  <c r="P4" s="1"/>
  <c r="AO4"/>
  <c r="AK4" s="1"/>
  <c r="M5"/>
  <c r="AD5" s="1"/>
  <c r="K6"/>
  <c r="AD6" s="1"/>
  <c r="AG6"/>
  <c r="P6" s="1"/>
  <c r="N6"/>
  <c r="AK6"/>
  <c r="AK5"/>
  <c r="AP5"/>
  <c r="Q5" s="1"/>
  <c r="K4"/>
  <c r="O4" s="1"/>
  <c r="G5"/>
  <c r="AB5" s="1"/>
  <c r="AP6"/>
  <c r="Q6" s="1"/>
  <c r="N3"/>
  <c r="AN3"/>
  <c r="L4"/>
  <c r="AD4" s="1"/>
  <c r="H5"/>
  <c r="AC5" s="1"/>
  <c r="O3"/>
  <c r="AG3"/>
  <c r="P3" s="1"/>
  <c r="I6"/>
  <c r="AC6" s="1"/>
  <c r="N5" i="7"/>
  <c r="AP3"/>
  <c r="Q3"/>
  <c r="J3"/>
  <c r="K3"/>
  <c r="O3" s="1"/>
  <c r="AP6"/>
  <c r="Q6" s="1"/>
  <c r="AK6"/>
  <c r="AK3"/>
  <c r="M3"/>
  <c r="K4"/>
  <c r="AC4" s="1"/>
  <c r="G5"/>
  <c r="O5" s="1"/>
  <c r="O6"/>
  <c r="AG6"/>
  <c r="P6" s="1"/>
  <c r="AG5"/>
  <c r="P5" s="1"/>
  <c r="N3"/>
  <c r="L4"/>
  <c r="F6"/>
  <c r="AB6" s="1"/>
  <c r="AN4"/>
  <c r="AK4" s="1"/>
  <c r="AK5"/>
  <c r="P3"/>
  <c r="O4"/>
  <c r="AG4"/>
  <c r="P4" s="1"/>
  <c r="AG4" i="6"/>
  <c r="P4" s="1"/>
  <c r="H6"/>
  <c r="N6" s="1"/>
  <c r="AK6"/>
  <c r="AK5"/>
  <c r="AP5"/>
  <c r="Q5" s="1"/>
  <c r="G5"/>
  <c r="AB5" s="1"/>
  <c r="AG6"/>
  <c r="P6" s="1"/>
  <c r="AN3"/>
  <c r="L4"/>
  <c r="AD4" s="1"/>
  <c r="AK4"/>
  <c r="AO3"/>
  <c r="O4"/>
  <c r="I6"/>
  <c r="O6" s="1"/>
  <c r="O5"/>
  <c r="M4" i="5"/>
  <c r="O4" s="1"/>
  <c r="N4"/>
  <c r="AK6"/>
  <c r="AK5"/>
  <c r="AK3"/>
  <c r="F5"/>
  <c r="AG5"/>
  <c r="P5" s="1"/>
  <c r="N6"/>
  <c r="G4"/>
  <c r="O6"/>
  <c r="AG6"/>
  <c r="P6" s="1"/>
  <c r="AM4"/>
  <c r="AG3"/>
  <c r="P3" s="1"/>
  <c r="H3"/>
  <c r="AB3" s="1"/>
  <c r="AG4"/>
  <c r="P4" s="1"/>
  <c r="AJ6" i="23"/>
  <c r="AO3" s="1"/>
  <c r="AI6"/>
  <c r="AN5" s="1"/>
  <c r="AH6"/>
  <c r="AM4" s="1"/>
  <c r="AJ5"/>
  <c r="AO4" s="1"/>
  <c r="AI5"/>
  <c r="AN6" s="1"/>
  <c r="AI3"/>
  <c r="AN4" s="1"/>
  <c r="AM3"/>
  <c r="AJ4"/>
  <c r="AO5" s="1"/>
  <c r="AI4"/>
  <c r="AN3" s="1"/>
  <c r="AK4" i="10" l="1"/>
  <c r="N5"/>
  <c r="O5" i="8"/>
  <c r="N4" i="10"/>
  <c r="R4" s="1"/>
  <c r="O6"/>
  <c r="R6" s="1"/>
  <c r="O5"/>
  <c r="N4" i="8"/>
  <c r="O6"/>
  <c r="R6" s="1"/>
  <c r="AD4" i="7"/>
  <c r="N4"/>
  <c r="P7" i="6"/>
  <c r="R3" i="5"/>
  <c r="AB5"/>
  <c r="N5"/>
  <c r="R5" i="6"/>
  <c r="AC6"/>
  <c r="R6" s="1"/>
  <c r="P7" i="10"/>
  <c r="AD5"/>
  <c r="AP3"/>
  <c r="Q3" s="1"/>
  <c r="Q7" s="1"/>
  <c r="AK3"/>
  <c r="R3" s="1"/>
  <c r="AP4" i="8"/>
  <c r="Q4" s="1"/>
  <c r="N5"/>
  <c r="AC4"/>
  <c r="P7"/>
  <c r="AP3"/>
  <c r="Q3" s="1"/>
  <c r="AK3"/>
  <c r="R3" s="1"/>
  <c r="R5" i="7"/>
  <c r="P7"/>
  <c r="AC3"/>
  <c r="R3" s="1"/>
  <c r="AB5"/>
  <c r="AP4"/>
  <c r="Q4" s="1"/>
  <c r="Q7" s="1"/>
  <c r="R6"/>
  <c r="AP3" i="6"/>
  <c r="Q3" s="1"/>
  <c r="Q7" s="1"/>
  <c r="AK3"/>
  <c r="R3" s="1"/>
  <c r="N4"/>
  <c r="R4" s="1"/>
  <c r="AD4" i="5"/>
  <c r="R6"/>
  <c r="P7"/>
  <c r="AP4"/>
  <c r="Q4" s="1"/>
  <c r="Q7" s="1"/>
  <c r="AK4"/>
  <c r="AJ3" i="23"/>
  <c r="AO6" s="1"/>
  <c r="R5" i="8" l="1"/>
  <c r="R5" i="10"/>
  <c r="Q7" i="8"/>
  <c r="R4"/>
  <c r="R4" i="7"/>
  <c r="R5" i="5"/>
  <c r="R4"/>
  <c r="BO59" i="36"/>
  <c r="BO58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52"/>
  <c r="E53"/>
  <c r="E54"/>
  <c r="E51"/>
  <c r="BO50"/>
  <c r="BO49"/>
  <c r="Y95"/>
  <c r="Y94"/>
  <c r="O94"/>
  <c r="O93"/>
  <c r="AI92"/>
  <c r="AI91"/>
  <c r="O90"/>
  <c r="Y89"/>
  <c r="O89"/>
  <c r="Y88"/>
  <c r="AS86"/>
  <c r="AS85"/>
  <c r="Y83"/>
  <c r="Y82"/>
  <c r="O82"/>
  <c r="O81"/>
  <c r="AI80"/>
  <c r="AI79"/>
  <c r="O78"/>
  <c r="Y77"/>
  <c r="O77"/>
  <c r="Y76"/>
  <c r="BD74"/>
  <c r="BD73"/>
  <c r="Y71"/>
  <c r="Y70"/>
  <c r="O70"/>
  <c r="O69"/>
  <c r="AI68"/>
  <c r="AI67"/>
  <c r="O66"/>
  <c r="Y65"/>
  <c r="O65"/>
  <c r="Y64"/>
  <c r="AS62"/>
  <c r="AS61"/>
  <c r="Y59"/>
  <c r="Y58"/>
  <c r="O58"/>
  <c r="O57"/>
  <c r="AI56"/>
  <c r="AI55"/>
  <c r="O54"/>
  <c r="Y53"/>
  <c r="O53"/>
  <c r="Y52"/>
  <c r="Y47"/>
  <c r="Y46"/>
  <c r="O46"/>
  <c r="O45"/>
  <c r="AI44"/>
  <c r="AI43"/>
  <c r="O42"/>
  <c r="Y41"/>
  <c r="O41"/>
  <c r="Y40"/>
  <c r="AS38"/>
  <c r="AS37"/>
  <c r="Y35"/>
  <c r="Y34"/>
  <c r="O34"/>
  <c r="O33"/>
  <c r="AI32"/>
  <c r="AI31"/>
  <c r="O30"/>
  <c r="Y29"/>
  <c r="O29"/>
  <c r="Y28"/>
  <c r="BD26"/>
  <c r="BD25"/>
  <c r="Y23"/>
  <c r="Y22"/>
  <c r="O22"/>
  <c r="O21"/>
  <c r="AI20"/>
  <c r="AI19"/>
  <c r="O18"/>
  <c r="Y17"/>
  <c r="O17"/>
  <c r="Y16"/>
  <c r="AS14"/>
  <c r="AS13"/>
  <c r="Y11"/>
  <c r="Y10"/>
  <c r="O10"/>
  <c r="O9"/>
  <c r="AI8"/>
  <c r="AI7"/>
  <c r="O6"/>
  <c r="Y5"/>
  <c r="O5"/>
  <c r="Y4"/>
  <c r="E22" i="1" l="1"/>
  <c r="E21"/>
  <c r="G21" s="1"/>
  <c r="E20"/>
  <c r="G20" s="1"/>
  <c r="E19"/>
  <c r="E17"/>
  <c r="G17" s="1"/>
  <c r="E16"/>
  <c r="G16" s="1"/>
  <c r="E15"/>
  <c r="F15" s="1"/>
  <c r="C4" i="72" s="1"/>
  <c r="E14" i="1"/>
  <c r="G14" s="1"/>
  <c r="I14" s="1"/>
  <c r="D19"/>
  <c r="C3" i="83" s="1"/>
  <c r="D20" i="1"/>
  <c r="C4" i="83" s="1"/>
  <c r="D21" i="1"/>
  <c r="C5" i="83" s="1"/>
  <c r="D22" i="1"/>
  <c r="C6" i="83" s="1"/>
  <c r="D14" i="1"/>
  <c r="C3" i="70" s="1"/>
  <c r="D15" i="1"/>
  <c r="C4" i="70" s="1"/>
  <c r="D16" i="1"/>
  <c r="C5" i="70" s="1"/>
  <c r="D17" i="1"/>
  <c r="C6" i="70" s="1"/>
  <c r="C10" i="83" l="1"/>
  <c r="B60" i="84" s="1"/>
  <c r="B70" s="1"/>
  <c r="H70" s="1"/>
  <c r="K70" s="1"/>
  <c r="E18" i="83"/>
  <c r="B236" i="84" s="1"/>
  <c r="B242" s="1"/>
  <c r="E13" i="83"/>
  <c r="B107" i="84" s="1"/>
  <c r="T4" i="83"/>
  <c r="E10"/>
  <c r="B64" i="84" s="1"/>
  <c r="E14" i="83"/>
  <c r="B150" i="84" s="1"/>
  <c r="T6" i="83"/>
  <c r="E17"/>
  <c r="B193" i="84" s="1"/>
  <c r="C13" i="83"/>
  <c r="B103" i="84" s="1"/>
  <c r="B113" s="1"/>
  <c r="H113" s="1"/>
  <c r="K113" s="1"/>
  <c r="C17" i="83"/>
  <c r="B189" i="84" s="1"/>
  <c r="B199" s="1"/>
  <c r="H199" s="1"/>
  <c r="K199" s="1"/>
  <c r="C14" i="83"/>
  <c r="B146" i="84" s="1"/>
  <c r="B156" s="1"/>
  <c r="H156" s="1"/>
  <c r="K156" s="1"/>
  <c r="C9" i="83"/>
  <c r="B17" i="84" s="1"/>
  <c r="B27" s="1"/>
  <c r="H27" s="1"/>
  <c r="K27" s="1"/>
  <c r="T3" i="83"/>
  <c r="C18"/>
  <c r="B232" i="84" s="1"/>
  <c r="E9" i="83"/>
  <c r="B21" i="84" s="1"/>
  <c r="T5" i="83"/>
  <c r="E18" i="72"/>
  <c r="T4"/>
  <c r="E13"/>
  <c r="C10"/>
  <c r="F14" i="1"/>
  <c r="C3" i="72" s="1"/>
  <c r="H14" i="1"/>
  <c r="C3" i="79" s="1"/>
  <c r="J14" i="1"/>
  <c r="C3" i="81" s="1"/>
  <c r="H16" i="1"/>
  <c r="C5" i="79" s="1"/>
  <c r="H17" i="1"/>
  <c r="C6" i="79" s="1"/>
  <c r="F22" i="1"/>
  <c r="C6" i="85" s="1"/>
  <c r="F19" i="1"/>
  <c r="C3" i="85" s="1"/>
  <c r="G19" i="1"/>
  <c r="I19" s="1"/>
  <c r="J19" s="1"/>
  <c r="C3" i="89" s="1"/>
  <c r="I20" i="1"/>
  <c r="J20" s="1"/>
  <c r="C4" i="89" s="1"/>
  <c r="H20" i="1"/>
  <c r="C4" i="87" s="1"/>
  <c r="H21" i="1"/>
  <c r="C5" i="87" s="1"/>
  <c r="I21" i="1"/>
  <c r="J21" s="1"/>
  <c r="C5" i="89" s="1"/>
  <c r="F21" i="1"/>
  <c r="C5" i="85" s="1"/>
  <c r="G22" i="1"/>
  <c r="F20"/>
  <c r="C4" i="85" s="1"/>
  <c r="F16" i="1"/>
  <c r="C5" i="72" s="1"/>
  <c r="F17" i="1"/>
  <c r="C6" i="72" s="1"/>
  <c r="G15" i="1"/>
  <c r="I17"/>
  <c r="J17" s="1"/>
  <c r="C6" i="81" s="1"/>
  <c r="I16" i="1"/>
  <c r="J16" s="1"/>
  <c r="C5" i="81" s="1"/>
  <c r="E18" i="89" l="1"/>
  <c r="C10"/>
  <c r="E13"/>
  <c r="T4"/>
  <c r="C13"/>
  <c r="C17"/>
  <c r="C9"/>
  <c r="C14"/>
  <c r="T3"/>
  <c r="C18"/>
  <c r="E9"/>
  <c r="T5"/>
  <c r="C18" i="87"/>
  <c r="B232" i="88" s="1"/>
  <c r="E9" i="87"/>
  <c r="B21" i="88" s="1"/>
  <c r="T5" i="87"/>
  <c r="C10"/>
  <c r="B60" i="88" s="1"/>
  <c r="B70" s="1"/>
  <c r="H70" s="1"/>
  <c r="K70" s="1"/>
  <c r="E18" i="87"/>
  <c r="B236" i="88" s="1"/>
  <c r="B242" s="1"/>
  <c r="E13" i="87"/>
  <c r="B107" i="88" s="1"/>
  <c r="T4" i="87"/>
  <c r="C14" i="85"/>
  <c r="B146" i="86" s="1"/>
  <c r="B156" s="1"/>
  <c r="H156" s="1"/>
  <c r="K156" s="1"/>
  <c r="C17" i="85"/>
  <c r="B189" i="86" s="1"/>
  <c r="B199" s="1"/>
  <c r="H199" s="1"/>
  <c r="K199" s="1"/>
  <c r="C13" i="85"/>
  <c r="B103" i="86" s="1"/>
  <c r="B113" s="1"/>
  <c r="H113" s="1"/>
  <c r="K113" s="1"/>
  <c r="C9" i="85"/>
  <c r="B17" i="86" s="1"/>
  <c r="B27" s="1"/>
  <c r="H27" s="1"/>
  <c r="K27" s="1"/>
  <c r="T3" i="85"/>
  <c r="E18"/>
  <c r="B236" i="86" s="1"/>
  <c r="B242" s="1"/>
  <c r="E13" i="85"/>
  <c r="B107" i="86" s="1"/>
  <c r="C10" i="85"/>
  <c r="B60" i="86" s="1"/>
  <c r="B70" s="1"/>
  <c r="H70" s="1"/>
  <c r="K70" s="1"/>
  <c r="T4" i="85"/>
  <c r="E10"/>
  <c r="B64" i="86" s="1"/>
  <c r="E14" i="85"/>
  <c r="B150" i="86" s="1"/>
  <c r="T6" i="85"/>
  <c r="E17"/>
  <c r="B193" i="86" s="1"/>
  <c r="H242" i="84"/>
  <c r="K242" s="1"/>
  <c r="C18" i="85"/>
  <c r="B232" i="86" s="1"/>
  <c r="E9" i="85"/>
  <c r="B21" i="86" s="1"/>
  <c r="T5" i="85"/>
  <c r="X5" i="83"/>
  <c r="X3"/>
  <c r="X4"/>
  <c r="X2"/>
  <c r="C18" i="81"/>
  <c r="B232" i="82" s="1"/>
  <c r="E9" i="81"/>
  <c r="B21" i="82" s="1"/>
  <c r="T5" i="81"/>
  <c r="C17"/>
  <c r="B189" i="82" s="1"/>
  <c r="B199" s="1"/>
  <c r="H199" s="1"/>
  <c r="K199" s="1"/>
  <c r="C9" i="81"/>
  <c r="B17" i="82" s="1"/>
  <c r="B27" s="1"/>
  <c r="H27" s="1"/>
  <c r="K27" s="1"/>
  <c r="C13" i="81"/>
  <c r="B103" i="82" s="1"/>
  <c r="B113" s="1"/>
  <c r="H113" s="1"/>
  <c r="K113" s="1"/>
  <c r="C14" i="81"/>
  <c r="B146" i="82" s="1"/>
  <c r="B156" s="1"/>
  <c r="H156" s="1"/>
  <c r="K156" s="1"/>
  <c r="T3" i="81"/>
  <c r="E10"/>
  <c r="B64" i="82" s="1"/>
  <c r="T6" i="81"/>
  <c r="E14"/>
  <c r="B150" i="82" s="1"/>
  <c r="E17" i="81"/>
  <c r="B193" i="82" s="1"/>
  <c r="B236" i="73"/>
  <c r="B242" s="1"/>
  <c r="C18" i="79"/>
  <c r="B232" i="80" s="1"/>
  <c r="E9" i="79"/>
  <c r="B21" i="80" s="1"/>
  <c r="T5" i="79"/>
  <c r="C17"/>
  <c r="B189" i="80" s="1"/>
  <c r="C9" i="79"/>
  <c r="B17" i="80" s="1"/>
  <c r="C13" i="79"/>
  <c r="B103" i="80" s="1"/>
  <c r="C14" i="79"/>
  <c r="B146" i="80" s="1"/>
  <c r="T3" i="79"/>
  <c r="B60" i="73"/>
  <c r="B70" s="1"/>
  <c r="H70" s="1"/>
  <c r="K70" s="1"/>
  <c r="B107"/>
  <c r="E10" i="79"/>
  <c r="B64" i="80" s="1"/>
  <c r="E14" i="79"/>
  <c r="B150" i="80" s="1"/>
  <c r="E17" i="79"/>
  <c r="B193" i="80" s="1"/>
  <c r="T6" i="79"/>
  <c r="E9" i="72"/>
  <c r="C18"/>
  <c r="T5"/>
  <c r="E10"/>
  <c r="T6"/>
  <c r="E14"/>
  <c r="E17"/>
  <c r="C17"/>
  <c r="T3"/>
  <c r="C14"/>
  <c r="C13"/>
  <c r="C9"/>
  <c r="H19" i="1"/>
  <c r="C3" i="87" s="1"/>
  <c r="D43" i="36"/>
  <c r="D44"/>
  <c r="D36"/>
  <c r="D35"/>
  <c r="I22" i="1"/>
  <c r="J22" s="1"/>
  <c r="C6" i="89" s="1"/>
  <c r="H22" i="1"/>
  <c r="C6" i="87" s="1"/>
  <c r="I15" i="1"/>
  <c r="J15" s="1"/>
  <c r="C4" i="81" s="1"/>
  <c r="H15" i="1"/>
  <c r="C4" i="79" s="1"/>
  <c r="M3" i="19"/>
  <c r="E10" i="89" l="1"/>
  <c r="E14"/>
  <c r="E17"/>
  <c r="T6"/>
  <c r="X3" s="1"/>
  <c r="H242" i="88"/>
  <c r="K242" s="1"/>
  <c r="H242" i="86"/>
  <c r="K242" s="1"/>
  <c r="C17" i="87"/>
  <c r="B189" i="88" s="1"/>
  <c r="B199" s="1"/>
  <c r="H199" s="1"/>
  <c r="K199" s="1"/>
  <c r="C9" i="87"/>
  <c r="B17" i="88" s="1"/>
  <c r="B27" s="1"/>
  <c r="H27" s="1"/>
  <c r="K27" s="1"/>
  <c r="C13" i="87"/>
  <c r="B103" i="88" s="1"/>
  <c r="B113" s="1"/>
  <c r="H113" s="1"/>
  <c r="K113" s="1"/>
  <c r="C14" i="87"/>
  <c r="B146" i="88" s="1"/>
  <c r="B156" s="1"/>
  <c r="H156" s="1"/>
  <c r="K156" s="1"/>
  <c r="T3" i="87"/>
  <c r="E17"/>
  <c r="B193" i="88" s="1"/>
  <c r="T6" i="87"/>
  <c r="E10"/>
  <c r="B64" i="88" s="1"/>
  <c r="E14" i="87"/>
  <c r="B150" i="88" s="1"/>
  <c r="X5" i="85"/>
  <c r="X4"/>
  <c r="X2"/>
  <c r="X3"/>
  <c r="E18" i="81"/>
  <c r="B236" i="82" s="1"/>
  <c r="B242" s="1"/>
  <c r="H242" s="1"/>
  <c r="K242" s="1"/>
  <c r="E13" i="81"/>
  <c r="B107" i="82" s="1"/>
  <c r="C10" i="81"/>
  <c r="B60" i="82" s="1"/>
  <c r="B70" s="1"/>
  <c r="H70" s="1"/>
  <c r="K70" s="1"/>
  <c r="T4" i="81"/>
  <c r="X2" s="1"/>
  <c r="X4" i="72"/>
  <c r="B150" i="73"/>
  <c r="E18" i="79"/>
  <c r="B236" i="80" s="1"/>
  <c r="B242" s="1"/>
  <c r="H242" s="1"/>
  <c r="K242" s="1"/>
  <c r="T4" i="79"/>
  <c r="X3" s="1"/>
  <c r="C10"/>
  <c r="B60" i="80" s="1"/>
  <c r="B70" s="1"/>
  <c r="H70" s="1"/>
  <c r="K70" s="1"/>
  <c r="E13" i="79"/>
  <c r="B107" i="80" s="1"/>
  <c r="B17" i="73"/>
  <c r="B27" s="1"/>
  <c r="H27" s="1"/>
  <c r="K27" s="1"/>
  <c r="B27" i="80"/>
  <c r="H27" s="1"/>
  <c r="K27" s="1"/>
  <c r="B64" i="73"/>
  <c r="B189"/>
  <c r="B199" s="1"/>
  <c r="H199" s="1"/>
  <c r="K199" s="1"/>
  <c r="B199" i="80"/>
  <c r="H199" s="1"/>
  <c r="K199" s="1"/>
  <c r="B103" i="73"/>
  <c r="B113" s="1"/>
  <c r="H113" s="1"/>
  <c r="K113" s="1"/>
  <c r="B113" i="80"/>
  <c r="H113" s="1"/>
  <c r="K113" s="1"/>
  <c r="B193" i="73"/>
  <c r="B146"/>
  <c r="B156" s="1"/>
  <c r="H156" s="1"/>
  <c r="K156" s="1"/>
  <c r="B156" i="80"/>
  <c r="H156" s="1"/>
  <c r="K156" s="1"/>
  <c r="B232" i="73"/>
  <c r="H242" s="1"/>
  <c r="K242" s="1"/>
  <c r="B21"/>
  <c r="X2" i="72"/>
  <c r="X3"/>
  <c r="X5"/>
  <c r="D45" i="36"/>
  <c r="D46"/>
  <c r="D38"/>
  <c r="D37"/>
  <c r="D4" i="1"/>
  <c r="M8" i="19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4"/>
  <c r="M5"/>
  <c r="M6"/>
  <c r="M7"/>
  <c r="D5" i="1"/>
  <c r="D6"/>
  <c r="D7"/>
  <c r="D9"/>
  <c r="C3" i="7" s="1"/>
  <c r="D10" i="1"/>
  <c r="C4" i="7" s="1"/>
  <c r="D11" i="1"/>
  <c r="C5" i="7" s="1"/>
  <c r="D12" i="1"/>
  <c r="C6" i="7" s="1"/>
  <c r="X4" i="89" l="1"/>
  <c r="X2"/>
  <c r="X2" i="79"/>
  <c r="X5" i="89"/>
  <c r="X2" i="87"/>
  <c r="X5"/>
  <c r="X4"/>
  <c r="X3"/>
  <c r="X4" i="81"/>
  <c r="X3"/>
  <c r="X5"/>
  <c r="X4" i="79"/>
  <c r="X5"/>
  <c r="C13" i="7"/>
  <c r="C17"/>
  <c r="C9"/>
  <c r="C14"/>
  <c r="E10"/>
  <c r="E17"/>
  <c r="E14"/>
  <c r="C18"/>
  <c r="E9"/>
  <c r="E18"/>
  <c r="C10"/>
  <c r="E13"/>
  <c r="T6"/>
  <c r="T5"/>
  <c r="T4"/>
  <c r="T3"/>
  <c r="D48" i="36"/>
  <c r="D50"/>
  <c r="D49"/>
  <c r="D47"/>
  <c r="D39"/>
  <c r="D40"/>
  <c r="D41"/>
  <c r="D42"/>
  <c r="X2" i="7" l="1"/>
  <c r="X4"/>
  <c r="X3"/>
  <c r="X5"/>
  <c r="D11" i="36" l="1"/>
  <c r="D12"/>
  <c r="Q47" i="25" l="1"/>
  <c r="Q46"/>
  <c r="AA44"/>
  <c r="AA43"/>
  <c r="Q41"/>
  <c r="Q40"/>
  <c r="AK38"/>
  <c r="AK37"/>
  <c r="AV35"/>
  <c r="Q35"/>
  <c r="AV34"/>
  <c r="Q34"/>
  <c r="AA32"/>
  <c r="AA31"/>
  <c r="Q29"/>
  <c r="Q28"/>
  <c r="AV26"/>
  <c r="AV25"/>
  <c r="Q23"/>
  <c r="Q22"/>
  <c r="AA20"/>
  <c r="AA19"/>
  <c r="Q17"/>
  <c r="Q16"/>
  <c r="AK14"/>
  <c r="AK13"/>
  <c r="Q11"/>
  <c r="Q10"/>
  <c r="AA8"/>
  <c r="AA7"/>
  <c r="Q5"/>
  <c r="Q4"/>
  <c r="AY30" l="1"/>
  <c r="AX31"/>
  <c r="AY31"/>
  <c r="AO18" i="23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H4"/>
  <c r="AM6" s="1"/>
  <c r="AH3"/>
  <c r="AM5" s="1"/>
  <c r="H5" l="1"/>
  <c r="K4"/>
  <c r="I5"/>
  <c r="J4"/>
  <c r="G6"/>
  <c r="L3"/>
  <c r="F6"/>
  <c r="M3"/>
  <c r="K6"/>
  <c r="L5"/>
  <c r="M5"/>
  <c r="J6"/>
  <c r="AD6" s="1"/>
  <c r="H3"/>
  <c r="G4"/>
  <c r="I3"/>
  <c r="F4"/>
  <c r="L4"/>
  <c r="I6"/>
  <c r="M4"/>
  <c r="H6"/>
  <c r="G5"/>
  <c r="J3"/>
  <c r="F5"/>
  <c r="K3"/>
  <c r="AP3"/>
  <c r="Q3" s="1"/>
  <c r="AG4"/>
  <c r="P4" s="1"/>
  <c r="AK5"/>
  <c r="AK3"/>
  <c r="AP5"/>
  <c r="Q5" s="1"/>
  <c r="AP6"/>
  <c r="Q6" s="1"/>
  <c r="AG3"/>
  <c r="P3" s="1"/>
  <c r="AP4"/>
  <c r="Q4" s="1"/>
  <c r="AG5"/>
  <c r="P5" s="1"/>
  <c r="AG6"/>
  <c r="P6" s="1"/>
  <c r="AB3" l="1"/>
  <c r="AC5"/>
  <c r="AC4"/>
  <c r="AD5"/>
  <c r="N5"/>
  <c r="O5"/>
  <c r="AB4"/>
  <c r="O4"/>
  <c r="AD4"/>
  <c r="O3"/>
  <c r="N4"/>
  <c r="N3"/>
  <c r="N6"/>
  <c r="O6"/>
  <c r="AC6"/>
  <c r="AC3"/>
  <c r="AB5"/>
  <c r="Q7"/>
  <c r="P7"/>
  <c r="AK6"/>
  <c r="AD3"/>
  <c r="AK4"/>
  <c r="C3"/>
  <c r="C4"/>
  <c r="C5"/>
  <c r="C6"/>
  <c r="R5" l="1"/>
  <c r="R4"/>
  <c r="E14"/>
  <c r="E10"/>
  <c r="C18"/>
  <c r="E9"/>
  <c r="E13"/>
  <c r="E18"/>
  <c r="C13"/>
  <c r="C17"/>
  <c r="R3"/>
  <c r="E17"/>
  <c r="C10"/>
  <c r="C14"/>
  <c r="C9"/>
  <c r="AB6"/>
  <c r="R6" s="1"/>
  <c r="T6" l="1"/>
  <c r="T4" l="1"/>
  <c r="T5"/>
  <c r="T3"/>
  <c r="X5" l="1"/>
  <c r="X2"/>
  <c r="X4"/>
  <c r="X3"/>
  <c r="G51" i="36"/>
  <c r="Q52" s="1"/>
  <c r="AA55" s="1"/>
  <c r="AK61" s="1"/>
  <c r="G3"/>
  <c r="Q4" s="1"/>
  <c r="AA7" s="1"/>
  <c r="AK13" s="1"/>
  <c r="G81"/>
  <c r="Q82" s="1"/>
  <c r="AA80" s="1"/>
  <c r="AK85" s="1"/>
  <c r="G33"/>
  <c r="Q34" s="1"/>
  <c r="AA32" s="1"/>
  <c r="AK37" s="1"/>
  <c r="D4" l="1"/>
  <c r="D3"/>
  <c r="D3" i="25"/>
  <c r="D4"/>
  <c r="D31" s="1"/>
  <c r="I4" l="1"/>
  <c r="D21"/>
  <c r="E10" i="1" l="1"/>
  <c r="E11"/>
  <c r="E12"/>
  <c r="E9"/>
  <c r="E5"/>
  <c r="E6"/>
  <c r="E7"/>
  <c r="E4"/>
  <c r="G10" l="1"/>
  <c r="F10"/>
  <c r="C4" i="8" s="1"/>
  <c r="G6" i="1"/>
  <c r="F6"/>
  <c r="G11"/>
  <c r="F11"/>
  <c r="C5" i="8" s="1"/>
  <c r="G7" i="1"/>
  <c r="F7"/>
  <c r="G5"/>
  <c r="F5"/>
  <c r="G12"/>
  <c r="F12"/>
  <c r="C6" i="8" s="1"/>
  <c r="G9" i="1"/>
  <c r="F9"/>
  <c r="C3" i="8" s="1"/>
  <c r="G4" i="1"/>
  <c r="F4"/>
  <c r="C14" i="8" l="1"/>
  <c r="B146" i="78" s="1"/>
  <c r="B156" s="1"/>
  <c r="H156" s="1"/>
  <c r="K156" s="1"/>
  <c r="C13" i="8"/>
  <c r="B103" i="78" s="1"/>
  <c r="B113" s="1"/>
  <c r="H113" s="1"/>
  <c r="K113" s="1"/>
  <c r="C17" i="8"/>
  <c r="B189" i="78" s="1"/>
  <c r="B199" s="1"/>
  <c r="H199" s="1"/>
  <c r="K199" s="1"/>
  <c r="C9" i="8"/>
  <c r="B17" i="78" s="1"/>
  <c r="B27" s="1"/>
  <c r="H27" s="1"/>
  <c r="K27" s="1"/>
  <c r="C18" i="8"/>
  <c r="B232" i="78" s="1"/>
  <c r="B242" s="1"/>
  <c r="H242" s="1"/>
  <c r="K242" s="1"/>
  <c r="E9" i="8"/>
  <c r="B21" i="78" s="1"/>
  <c r="E14" i="8"/>
  <c r="B150" i="78" s="1"/>
  <c r="E10" i="8"/>
  <c r="B64" i="78" s="1"/>
  <c r="E17" i="8"/>
  <c r="B193" i="78" s="1"/>
  <c r="E13" i="8"/>
  <c r="B107" i="78" s="1"/>
  <c r="E18" i="8"/>
  <c r="B236" i="78" s="1"/>
  <c r="C10" i="8"/>
  <c r="B60" i="78" s="1"/>
  <c r="B70" s="1"/>
  <c r="H70" s="1"/>
  <c r="K70" s="1"/>
  <c r="I5" i="1"/>
  <c r="J5" s="1"/>
  <c r="C4" i="6" s="1"/>
  <c r="H5" i="1"/>
  <c r="C4" i="5" s="1"/>
  <c r="I7" i="1"/>
  <c r="J7" s="1"/>
  <c r="C6" i="6" s="1"/>
  <c r="H7" i="1"/>
  <c r="C6" i="5" s="1"/>
  <c r="T5" i="8"/>
  <c r="T4"/>
  <c r="I10" i="1"/>
  <c r="J10" s="1"/>
  <c r="H10"/>
  <c r="I11"/>
  <c r="J11" s="1"/>
  <c r="H11"/>
  <c r="I6"/>
  <c r="J6" s="1"/>
  <c r="C5" i="6" s="1"/>
  <c r="H6" i="1"/>
  <c r="C5" i="5" s="1"/>
  <c r="T6" i="8"/>
  <c r="I12" i="1"/>
  <c r="J12" s="1"/>
  <c r="H12"/>
  <c r="I4"/>
  <c r="J4" s="1"/>
  <c r="C3" i="6" s="1"/>
  <c r="H4" i="1"/>
  <c r="C3" i="5" s="1"/>
  <c r="T3" i="8"/>
  <c r="I9" i="1"/>
  <c r="J9" s="1"/>
  <c r="H9"/>
  <c r="C13" i="70" l="1"/>
  <c r="B103" i="71" s="1"/>
  <c r="B113" s="1"/>
  <c r="H113" s="1"/>
  <c r="K113" s="1"/>
  <c r="C14" i="70"/>
  <c r="B146" i="71" s="1"/>
  <c r="B156" s="1"/>
  <c r="H156" s="1"/>
  <c r="K156" s="1"/>
  <c r="C9" i="70"/>
  <c r="B17" i="71" s="1"/>
  <c r="B27" s="1"/>
  <c r="H27" s="1"/>
  <c r="K27" s="1"/>
  <c r="C17" i="70"/>
  <c r="B189" i="71" s="1"/>
  <c r="B199" s="1"/>
  <c r="H199" s="1"/>
  <c r="K199" s="1"/>
  <c r="T3" i="70"/>
  <c r="C18"/>
  <c r="B232" i="71" s="1"/>
  <c r="E9" i="70"/>
  <c r="B21" i="71" s="1"/>
  <c r="T5" i="70"/>
  <c r="E10"/>
  <c r="B64" i="71" s="1"/>
  <c r="E14" i="70"/>
  <c r="B150" i="71" s="1"/>
  <c r="E17" i="70"/>
  <c r="B193" i="71" s="1"/>
  <c r="T6" i="70"/>
  <c r="E18"/>
  <c r="B236" i="71" s="1"/>
  <c r="B242" s="1"/>
  <c r="C10" i="70"/>
  <c r="B60" i="71" s="1"/>
  <c r="B70" s="1"/>
  <c r="H70" s="1"/>
  <c r="K70" s="1"/>
  <c r="E13" i="70"/>
  <c r="B107" i="71" s="1"/>
  <c r="T4" i="70"/>
  <c r="B103" i="58"/>
  <c r="B189"/>
  <c r="B17"/>
  <c r="B146"/>
  <c r="C18" i="5"/>
  <c r="E9"/>
  <c r="C18" i="6"/>
  <c r="B232" i="75" s="1"/>
  <c r="E9" i="6"/>
  <c r="B21" i="75" s="1"/>
  <c r="E10" i="5"/>
  <c r="E17"/>
  <c r="E14"/>
  <c r="C13"/>
  <c r="C17"/>
  <c r="C9"/>
  <c r="C14"/>
  <c r="E14" i="6"/>
  <c r="B150" i="75" s="1"/>
  <c r="B156" s="1"/>
  <c r="E10" i="6"/>
  <c r="B64" i="75" s="1"/>
  <c r="B70" s="1"/>
  <c r="E17" i="6"/>
  <c r="B193" i="75" s="1"/>
  <c r="C14" i="6"/>
  <c r="B146" i="75" s="1"/>
  <c r="C9" i="6"/>
  <c r="B17" i="75" s="1"/>
  <c r="B27" s="1"/>
  <c r="H27" s="1"/>
  <c r="K27" s="1"/>
  <c r="C13" i="6"/>
  <c r="B103" i="75" s="1"/>
  <c r="B113" s="1"/>
  <c r="H113" s="1"/>
  <c r="K113" s="1"/>
  <c r="C17" i="6"/>
  <c r="B189" i="75" s="1"/>
  <c r="B199" s="1"/>
  <c r="H199" s="1"/>
  <c r="K199" s="1"/>
  <c r="B232" i="58"/>
  <c r="B21"/>
  <c r="E18" i="5"/>
  <c r="C10"/>
  <c r="E13"/>
  <c r="B64" i="58"/>
  <c r="B193"/>
  <c r="B150"/>
  <c r="B156" s="1"/>
  <c r="B236"/>
  <c r="B242" s="1"/>
  <c r="B60"/>
  <c r="B107"/>
  <c r="E13" i="6"/>
  <c r="B107" i="75" s="1"/>
  <c r="E18" i="6"/>
  <c r="B236" i="75" s="1"/>
  <c r="B242" s="1"/>
  <c r="C10" i="6"/>
  <c r="B60" i="75" s="1"/>
  <c r="T6" i="6"/>
  <c r="T5"/>
  <c r="C4" i="10"/>
  <c r="T6" i="5"/>
  <c r="T4"/>
  <c r="T4" i="6"/>
  <c r="C5" i="10"/>
  <c r="T5" i="5"/>
  <c r="C6" i="10"/>
  <c r="T3" i="6"/>
  <c r="T3" i="5"/>
  <c r="X4" i="8"/>
  <c r="X5"/>
  <c r="X2"/>
  <c r="X3"/>
  <c r="C3" i="10"/>
  <c r="H242" i="75" l="1"/>
  <c r="K242" s="1"/>
  <c r="H156"/>
  <c r="K156" s="1"/>
  <c r="H70"/>
  <c r="K70" s="1"/>
  <c r="H242" i="71"/>
  <c r="K242" s="1"/>
  <c r="X5" i="70"/>
  <c r="X4"/>
  <c r="X2"/>
  <c r="X3"/>
  <c r="B27" i="58"/>
  <c r="H27" s="1"/>
  <c r="K27" s="1"/>
  <c r="B199"/>
  <c r="H199" s="1"/>
  <c r="K199" s="1"/>
  <c r="B113"/>
  <c r="H113" s="1"/>
  <c r="K113" s="1"/>
  <c r="H156"/>
  <c r="K156" s="1"/>
  <c r="B70"/>
  <c r="H70" s="1"/>
  <c r="K70" s="1"/>
  <c r="H242"/>
  <c r="K242" s="1"/>
  <c r="D14" i="36"/>
  <c r="D13"/>
  <c r="D5"/>
  <c r="D6"/>
  <c r="C14" i="10"/>
  <c r="B146" i="59" s="1"/>
  <c r="C17" i="10"/>
  <c r="B189" i="59" s="1"/>
  <c r="C13" i="10"/>
  <c r="B103" i="59" s="1"/>
  <c r="C9" i="10"/>
  <c r="B17" i="59" s="1"/>
  <c r="C18" i="10"/>
  <c r="B232" i="59" s="1"/>
  <c r="E9" i="10"/>
  <c r="B21" i="59" s="1"/>
  <c r="E13" i="10"/>
  <c r="B107" i="59" s="1"/>
  <c r="E18" i="10"/>
  <c r="B236" i="59" s="1"/>
  <c r="B242" s="1"/>
  <c r="C10" i="10"/>
  <c r="B60" i="59" s="1"/>
  <c r="E14" i="10"/>
  <c r="B150" i="59" s="1"/>
  <c r="E10" i="10"/>
  <c r="B64" i="59" s="1"/>
  <c r="E17" i="10"/>
  <c r="B193" i="59" s="1"/>
  <c r="T4" i="10"/>
  <c r="T5"/>
  <c r="T6"/>
  <c r="X3" i="6"/>
  <c r="X5"/>
  <c r="X4"/>
  <c r="X2"/>
  <c r="X2" i="5"/>
  <c r="X4"/>
  <c r="X5"/>
  <c r="X3"/>
  <c r="T3" i="10"/>
  <c r="H242" i="59" l="1"/>
  <c r="K242" s="1"/>
  <c r="B27"/>
  <c r="H27" s="1"/>
  <c r="K27" s="1"/>
  <c r="B113"/>
  <c r="H113" s="1"/>
  <c r="K113" s="1"/>
  <c r="B199"/>
  <c r="H199" s="1"/>
  <c r="K199" s="1"/>
  <c r="B70"/>
  <c r="H70" s="1"/>
  <c r="K70" s="1"/>
  <c r="B156"/>
  <c r="H156" s="1"/>
  <c r="K156" s="1"/>
  <c r="D10" i="36"/>
  <c r="D16"/>
  <c r="D9"/>
  <c r="D15"/>
  <c r="D8"/>
  <c r="D7"/>
  <c r="X3" i="10"/>
  <c r="X2"/>
  <c r="X4"/>
  <c r="X5"/>
  <c r="D18" i="36" l="1"/>
  <c r="D23"/>
  <c r="D20"/>
  <c r="D27"/>
  <c r="D26"/>
  <c r="D24"/>
  <c r="D28"/>
  <c r="D19"/>
  <c r="D25"/>
  <c r="D17"/>
  <c r="D22"/>
  <c r="D21"/>
  <c r="D30" l="1"/>
  <c r="D29"/>
  <c r="G65"/>
  <c r="Q65" s="1"/>
  <c r="G17"/>
  <c r="Q17" s="1"/>
  <c r="G58"/>
  <c r="Q58" s="1"/>
  <c r="G10"/>
  <c r="Q10" s="1"/>
  <c r="G78"/>
  <c r="Q77" s="1"/>
  <c r="AA79" s="1"/>
  <c r="G30"/>
  <c r="Q29" s="1"/>
  <c r="AA31" s="1"/>
  <c r="G93"/>
  <c r="Q94" s="1"/>
  <c r="G45"/>
  <c r="Q46" s="1"/>
  <c r="G6"/>
  <c r="Q5" s="1"/>
  <c r="G54"/>
  <c r="Q53" s="1"/>
  <c r="G75"/>
  <c r="Q76" s="1"/>
  <c r="G27"/>
  <c r="Q28" s="1"/>
  <c r="G53"/>
  <c r="G5"/>
  <c r="G89"/>
  <c r="Q89" s="1"/>
  <c r="AA91" s="1"/>
  <c r="G41"/>
  <c r="Q41" s="1"/>
  <c r="AA43" s="1"/>
  <c r="G18"/>
  <c r="G66"/>
  <c r="G34"/>
  <c r="G82"/>
  <c r="D8" i="25"/>
  <c r="D10"/>
  <c r="D34" s="1"/>
  <c r="D7"/>
  <c r="D23" s="1"/>
  <c r="C33" s="1"/>
  <c r="D9"/>
  <c r="D24" s="1"/>
  <c r="D13"/>
  <c r="D14"/>
  <c r="D36" s="1"/>
  <c r="D17"/>
  <c r="D28" s="1"/>
  <c r="D18"/>
  <c r="D38" s="1"/>
  <c r="D15"/>
  <c r="D16"/>
  <c r="I40" l="1"/>
  <c r="S43" s="1"/>
  <c r="D27"/>
  <c r="I41"/>
  <c r="AZ42" s="1"/>
  <c r="D37"/>
  <c r="I34"/>
  <c r="D26"/>
  <c r="I17"/>
  <c r="D33"/>
  <c r="I23"/>
  <c r="AZ39" s="1"/>
  <c r="I46"/>
  <c r="I16"/>
  <c r="D32" i="36"/>
  <c r="D31"/>
  <c r="G60"/>
  <c r="Q59" s="1"/>
  <c r="AA56" s="1"/>
  <c r="G12"/>
  <c r="Q11" s="1"/>
  <c r="AA8" s="1"/>
  <c r="G90"/>
  <c r="G42"/>
  <c r="G94"/>
  <c r="G46"/>
  <c r="G84"/>
  <c r="Q83" s="1"/>
  <c r="G36"/>
  <c r="Q35" s="1"/>
  <c r="G63"/>
  <c r="Q64" s="1"/>
  <c r="AA67" s="1"/>
  <c r="G15"/>
  <c r="Q16" s="1"/>
  <c r="AA19" s="1"/>
  <c r="G9"/>
  <c r="G57"/>
  <c r="G29"/>
  <c r="G77"/>
  <c r="G72"/>
  <c r="Q71" s="1"/>
  <c r="AA68" s="1"/>
  <c r="AK62" s="1"/>
  <c r="AV73" s="1"/>
  <c r="BG50" s="1"/>
  <c r="G24"/>
  <c r="Q23" s="1"/>
  <c r="AA20" s="1"/>
  <c r="AK14" s="1"/>
  <c r="AV25" s="1"/>
  <c r="BG58" s="1"/>
  <c r="D5" i="25"/>
  <c r="D11"/>
  <c r="D12"/>
  <c r="D35" s="1"/>
  <c r="D6"/>
  <c r="AZ41" l="1"/>
  <c r="AZ38"/>
  <c r="I28"/>
  <c r="D25"/>
  <c r="I10"/>
  <c r="D22"/>
  <c r="I11"/>
  <c r="AZ37" s="1"/>
  <c r="D32"/>
  <c r="AZ43"/>
  <c r="AZ33"/>
  <c r="I22"/>
  <c r="I29"/>
  <c r="AZ40" s="1"/>
  <c r="I5"/>
  <c r="I35"/>
  <c r="I47"/>
  <c r="AN26"/>
  <c r="D34" i="36"/>
  <c r="D33"/>
  <c r="G69"/>
  <c r="G21"/>
  <c r="G96"/>
  <c r="Q95" s="1"/>
  <c r="AA92" s="1"/>
  <c r="AK86" s="1"/>
  <c r="AV74" s="1"/>
  <c r="BG59" s="1"/>
  <c r="G48"/>
  <c r="Q47" s="1"/>
  <c r="AA44" s="1"/>
  <c r="AK38" s="1"/>
  <c r="AV26" s="1"/>
  <c r="BG49" s="1"/>
  <c r="G70"/>
  <c r="Q70" s="1"/>
  <c r="G22"/>
  <c r="Q22" s="1"/>
  <c r="G39"/>
  <c r="Q40" s="1"/>
  <c r="G87"/>
  <c r="Q88" s="1"/>
  <c r="AC37" i="25" l="1"/>
  <c r="S8"/>
  <c r="AZ32" s="1"/>
  <c r="AZ29"/>
  <c r="AZ36"/>
  <c r="AN35" l="1"/>
  <c r="AZ31" s="1"/>
  <c r="AZ34"/>
  <c r="AC14"/>
  <c r="AZ35"/>
  <c r="AN25"/>
  <c r="BA19" l="1"/>
  <c r="AN34"/>
  <c r="AZ15"/>
  <c r="AZ28"/>
  <c r="AY16"/>
  <c r="AZ30" l="1"/>
  <c r="BA16"/>
</calcChain>
</file>

<file path=xl/sharedStrings.xml><?xml version="1.0" encoding="utf-8"?>
<sst xmlns="http://schemas.openxmlformats.org/spreadsheetml/2006/main" count="4375" uniqueCount="853">
  <si>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</si>
  <si>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</si>
  <si>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</si>
  <si>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</si>
  <si>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</si>
  <si>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</si>
  <si>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</si>
  <si>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</si>
  <si>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</si>
  <si>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</si>
  <si>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</si>
  <si>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</si>
  <si>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</si>
  <si>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</si>
  <si>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</si>
  <si>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</si>
  <si>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</si>
  <si>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</si>
  <si>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</si>
  <si>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</si>
  <si>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</si>
  <si>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</si>
  <si>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</si>
  <si>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</si>
  <si>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</si>
  <si>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</si>
  <si>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</si>
  <si>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</si>
  <si>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</si>
  <si>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</si>
  <si>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</si>
  <si>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</si>
  <si>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</si>
  <si>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</si>
  <si>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</si>
  <si>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</si>
  <si>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</si>
  <si>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</si>
  <si>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</si>
  <si>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</si>
  <si>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</si>
  <si>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</si>
  <si>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</si>
  <si>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</si>
  <si>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</si>
  <si>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</si>
  <si>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</si>
  <si>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</si>
  <si>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</si>
  <si>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</si>
  <si>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</si>
  <si>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</si>
  <si>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</si>
  <si>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</si>
  <si>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</si>
  <si>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</si>
  <si>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</si>
  <si>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</si>
  <si>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</si>
  <si>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</si>
  <si>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</si>
  <si>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</si>
  <si>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</si>
  <si>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</si>
  <si>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</si>
  <si>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</si>
  <si>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</si>
  <si>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</si>
  <si>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</si>
  <si>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</si>
  <si>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</si>
  <si>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</si>
  <si>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</si>
  <si>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</si>
  <si>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</si>
  <si>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</si>
  <si>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</si>
  <si>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</si>
  <si>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</si>
  <si>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</si>
  <si>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</si>
  <si>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</si>
  <si>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</si>
  <si>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</si>
  <si>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</si>
  <si>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</si>
  <si>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</si>
  <si>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</si>
  <si>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</si>
  <si>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</si>
  <si>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</si>
  <si>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</si>
  <si>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</si>
  <si>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</si>
  <si>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</si>
  <si>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</si>
  <si>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</si>
  <si>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</si>
  <si>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</si>
  <si>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</si>
  <si>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</si>
  <si>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</si>
  <si>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</si>
  <si>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</si>
  <si>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</si>
  <si>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</si>
  <si>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</si>
  <si>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</si>
  <si>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</si>
  <si>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</si>
  <si>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</si>
  <si>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</si>
  <si>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</si>
  <si>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</si>
  <si>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</si>
  <si>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</si>
  <si>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</si>
  <si>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</si>
  <si>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</si>
  <si>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No</t>
  </si>
  <si>
    <t>RANKING</t>
  </si>
  <si>
    <t>CATEGORY</t>
  </si>
  <si>
    <t>9,11,13,15</t>
  </si>
  <si>
    <t/>
  </si>
  <si>
    <t>Match Sheet</t>
  </si>
  <si>
    <t>Intenational Table Tennis Tournament</t>
  </si>
  <si>
    <t>ZEGIN OPEN 2022</t>
  </si>
  <si>
    <t>Berovo, North Macedonia</t>
  </si>
  <si>
    <t>Singles</t>
  </si>
  <si>
    <t>Date</t>
  </si>
  <si>
    <t>Time</t>
  </si>
  <si>
    <t>Table</t>
  </si>
  <si>
    <t>Best of</t>
  </si>
  <si>
    <t>Round:</t>
  </si>
  <si>
    <t>Match No.:</t>
  </si>
  <si>
    <t>Games</t>
  </si>
  <si>
    <t>Match score</t>
  </si>
  <si>
    <t>Time out</t>
  </si>
  <si>
    <t>Penalty cards</t>
  </si>
  <si>
    <t>Players</t>
  </si>
  <si>
    <t>(  ) yellow</t>
  </si>
  <si>
    <t>(  ) yel./red 1</t>
  </si>
  <si>
    <t>(  ) disqual</t>
  </si>
  <si>
    <t>Signature of winner</t>
  </si>
  <si>
    <t>Winner:</t>
  </si>
  <si>
    <t>Score:</t>
  </si>
  <si>
    <t>:</t>
  </si>
  <si>
    <t>Name of advisor players A</t>
  </si>
  <si>
    <t>Name of advisor players X</t>
  </si>
  <si>
    <t>Penalty cards:</t>
  </si>
  <si>
    <t>(  ) red</t>
  </si>
  <si>
    <t>Name of the umpires(s)</t>
  </si>
  <si>
    <t>Signature of the umpire(s)</t>
  </si>
  <si>
    <t>September 17, 18, 2022</t>
  </si>
  <si>
    <t xml:space="preserve">Winner: </t>
  </si>
  <si>
    <t>Group IV</t>
  </si>
  <si>
    <t>Group VI</t>
  </si>
  <si>
    <t>Group VII</t>
  </si>
  <si>
    <t>Group VIII</t>
  </si>
  <si>
    <t>СЕНИОРИ   MABS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</si>
  <si>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</si>
  <si>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</si>
  <si>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</si>
  <si>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</si>
  <si>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</si>
  <si>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</si>
  <si>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</si>
  <si>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</si>
  <si>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</si>
  <si>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t>Group IX</t>
  </si>
  <si>
    <t>U</t>
  </si>
  <si>
    <t>D</t>
  </si>
  <si>
    <t>GROUP XXV</t>
  </si>
  <si>
    <t>GROUP XXVI</t>
  </si>
  <si>
    <t>GROUP XXVII</t>
  </si>
  <si>
    <t>GROUP XXIX</t>
  </si>
  <si>
    <t>GROUP XXX</t>
  </si>
  <si>
    <t>GROUP XXXI</t>
  </si>
  <si>
    <t>GROUP XXXII</t>
  </si>
  <si>
    <t>Name of adVIisor players A</t>
  </si>
  <si>
    <t>Name of adVIisor players X</t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</si>
  <si>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</si>
  <si>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t>Group X</t>
  </si>
  <si>
    <t>Group XI</t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</si>
  <si>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</si>
  <si>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</si>
  <si>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t>Group XII</t>
  </si>
  <si>
    <t>MENU</t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</si>
  <si>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</si>
  <si>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t>Group XIII</t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</si>
  <si>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</si>
  <si>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t>Group XIV</t>
  </si>
  <si>
    <t>Group XV</t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</si>
  <si>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</si>
  <si>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</si>
  <si>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 xml:space="preserve">Рубинчо Ристески </t>
  </si>
  <si>
    <t>Прилеп</t>
  </si>
  <si>
    <t xml:space="preserve">Христијан Јовановски </t>
  </si>
  <si>
    <t>Пелагонија</t>
  </si>
  <si>
    <t>Алeксандар Марковиќ</t>
  </si>
  <si>
    <t>Вардар</t>
  </si>
  <si>
    <t xml:space="preserve">Раиф Рустемовски </t>
  </si>
  <si>
    <t>Младост 96</t>
  </si>
  <si>
    <t xml:space="preserve">Теодор Кировски </t>
  </si>
  <si>
    <t xml:space="preserve">10 60 Ѓорче Петров </t>
  </si>
  <si>
    <t>Живко Апостолоски</t>
  </si>
  <si>
    <t>Филе Матевски</t>
  </si>
  <si>
    <t>Маријан Павиќ</t>
  </si>
  <si>
    <t>Струга</t>
  </si>
  <si>
    <t>Ненад Бошев</t>
  </si>
  <si>
    <t>Кристијан Станојковски</t>
  </si>
  <si>
    <t>Крива Паланка</t>
  </si>
  <si>
    <t>Александар Рикалоски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</si>
  <si>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</si>
  <si>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</si>
  <si>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</si>
  <si>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</si>
  <si>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</si>
  <si>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</si>
  <si>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</si>
  <si>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</si>
  <si>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</si>
  <si>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</si>
  <si>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</si>
  <si>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</si>
  <si>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</si>
  <si>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</si>
  <si>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</si>
  <si>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</si>
  <si>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</si>
  <si>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</si>
  <si>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</si>
  <si>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</si>
  <si>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</si>
  <si>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</si>
  <si>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</si>
  <si>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</si>
  <si>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</si>
  <si>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</si>
  <si>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Васко Манасијески</t>
  </si>
  <si>
    <t>Христијан Јованов</t>
  </si>
  <si>
    <t>Рисови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</si>
  <si>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</si>
  <si>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</si>
  <si>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</si>
  <si>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</si>
  <si>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</si>
  <si>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</si>
  <si>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</si>
  <si>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</si>
  <si>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</si>
  <si>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</si>
  <si>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</si>
  <si>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Венко Стојанов</t>
  </si>
  <si>
    <t>Радовиш</t>
  </si>
  <si>
    <t>Милчо Чачаров</t>
  </si>
  <si>
    <t>Хепи</t>
  </si>
  <si>
    <t>Саре Сарафилоски</t>
  </si>
  <si>
    <t>Марјан Крстев</t>
  </si>
  <si>
    <t>Љупчо Попов</t>
  </si>
  <si>
    <t>Слободан Грковски</t>
  </si>
  <si>
    <t>Телеком НЕЦ</t>
  </si>
  <si>
    <t>Мирослав Симиќ</t>
  </si>
  <si>
    <t>Ристо Темелков</t>
  </si>
  <si>
    <t>Роберт Михајловски</t>
  </si>
  <si>
    <t>Телеком НЕЦ 2</t>
  </si>
  <si>
    <t>Ване Барбареев</t>
  </si>
  <si>
    <t>Берово 1</t>
  </si>
  <si>
    <t>Кирил Барбареев</t>
  </si>
  <si>
    <t>УГД</t>
  </si>
  <si>
    <t>Филип Кангалов</t>
  </si>
  <si>
    <t>Шампион ФА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</si>
  <si>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</si>
  <si>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</si>
  <si>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</si>
  <si>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</si>
  <si>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</si>
  <si>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</si>
  <si>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</si>
  <si>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</si>
  <si>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</si>
  <si>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</si>
  <si>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</si>
  <si>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</si>
  <si>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</si>
  <si>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</si>
  <si>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</si>
  <si>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</si>
  <si>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</si>
  <si>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</si>
  <si>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</si>
  <si>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</si>
  <si>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</si>
  <si>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</si>
  <si>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</si>
  <si>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</si>
  <si>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</si>
  <si>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</si>
  <si>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</si>
  <si>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</si>
  <si>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</si>
  <si>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</si>
  <si>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</si>
  <si>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</si>
  <si>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</si>
  <si>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</si>
  <si>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</si>
  <si>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</si>
  <si>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</si>
  <si>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</si>
  <si>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</si>
  <si>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</si>
  <si>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</si>
  <si>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</si>
  <si>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</si>
  <si>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</si>
  <si>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</si>
  <si>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</si>
  <si>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</si>
  <si>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</si>
  <si>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</si>
  <si>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</si>
  <si>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</si>
  <si>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</si>
  <si>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</si>
  <si>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Пошта 2</t>
  </si>
  <si>
    <t>Љупчо Јордановски</t>
  </si>
  <si>
    <t>Бојан Богдановски</t>
  </si>
  <si>
    <t>Баки Тасим</t>
  </si>
  <si>
    <t>Студент</t>
  </si>
  <si>
    <t>Методиј Бужаровски</t>
  </si>
  <si>
    <t>Никола Поповски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</si>
  <si>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</si>
  <si>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</si>
  <si>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</si>
  <si>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</si>
  <si>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</si>
  <si>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</si>
  <si>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</si>
  <si>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</si>
  <si>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</si>
  <si>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</si>
  <si>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Димитрие Жоговски</t>
  </si>
  <si>
    <t>Сашо Љамов</t>
  </si>
  <si>
    <t xml:space="preserve">Телеком НЕЦ </t>
  </si>
  <si>
    <t>Горан Тиловски</t>
  </si>
  <si>
    <t>Ненад Тиловски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</si>
  <si>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</si>
  <si>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</si>
  <si>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</si>
  <si>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</si>
  <si>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</si>
  <si>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</si>
  <si>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</si>
  <si>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</si>
  <si>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</si>
  <si>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</si>
  <si>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</si>
  <si>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Изабела Ковачовска</t>
  </si>
  <si>
    <t>Панче Здравков</t>
  </si>
  <si>
    <t>Горан Кракутовски</t>
  </si>
  <si>
    <t>Берово</t>
  </si>
  <si>
    <t>Љупчо Видински</t>
  </si>
  <si>
    <t xml:space="preserve">Берово </t>
  </si>
  <si>
    <t>Антонио Аврамски</t>
  </si>
  <si>
    <t>Берово 2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</si>
  <si>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</si>
  <si>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</si>
  <si>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</si>
  <si>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</si>
  <si>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</si>
  <si>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</si>
  <si>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</si>
  <si>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</si>
  <si>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</si>
  <si>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</si>
  <si>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</si>
  <si>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</si>
  <si>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</si>
  <si>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</si>
  <si>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</si>
  <si>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</si>
  <si>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</si>
  <si>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</si>
  <si>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</si>
  <si>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</si>
  <si>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</si>
  <si>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</si>
  <si>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Кавадарци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</si>
  <si>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</si>
  <si>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</si>
  <si>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</si>
  <si>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</si>
  <si>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</si>
  <si>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</si>
  <si>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</si>
  <si>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</si>
  <si>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</si>
  <si>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</si>
  <si>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</si>
  <si>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</si>
  <si>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</si>
  <si>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Александар Јакимовски</t>
  </si>
  <si>
    <t>Дејвид Пешовски</t>
  </si>
  <si>
    <t>Јорданчо Миневски</t>
  </si>
  <si>
    <t>Ана Стојановска</t>
  </si>
  <si>
    <t>Сара А.Стојановска</t>
  </si>
  <si>
    <t>Сара С.Стојановска</t>
  </si>
  <si>
    <t>Деспина Ристовска</t>
  </si>
  <si>
    <t>Николина Дојчиновска</t>
  </si>
  <si>
    <t>Никола Дојчиновски</t>
  </si>
  <si>
    <t>Амелиа Николов</t>
  </si>
  <si>
    <t>Teодор Волкановски</t>
  </si>
  <si>
    <t>Младост</t>
  </si>
  <si>
    <t>Иле Јованоски</t>
  </si>
  <si>
    <t>Крушево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</si>
  <si>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</si>
  <si>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</si>
  <si>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</si>
  <si>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</si>
  <si>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</si>
  <si>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</si>
  <si>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</si>
  <si>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</si>
  <si>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</si>
  <si>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</si>
  <si>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</si>
  <si>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</si>
  <si>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</si>
  <si>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</si>
  <si>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</si>
  <si>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</si>
  <si>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</si>
  <si>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</si>
  <si>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</si>
  <si>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</si>
  <si>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</si>
  <si>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</si>
  <si>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</si>
  <si>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</si>
  <si>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Сашо Смолиќ</t>
  </si>
  <si>
    <t>Матеја Смолиќ</t>
  </si>
  <si>
    <t>Милан Петрески</t>
  </si>
  <si>
    <t>Милан Додевски</t>
  </si>
  <si>
    <t>Јелена Јокиќ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</si>
  <si>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</si>
  <si>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</si>
  <si>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</si>
  <si>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</si>
  <si>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</si>
  <si>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</si>
  <si>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</si>
  <si>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</si>
  <si>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</si>
  <si>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</si>
  <si>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</si>
  <si>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</si>
  <si>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</si>
  <si>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</si>
  <si>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</si>
  <si>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</si>
  <si>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</si>
  <si>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</si>
  <si>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</si>
  <si>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</si>
  <si>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Драган Шкоф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</si>
  <si>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</si>
  <si>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</si>
  <si>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</si>
  <si>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</si>
  <si>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</si>
  <si>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 xml:space="preserve">Шуто Оризари 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</si>
  <si>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</si>
  <si>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</si>
  <si>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</si>
  <si>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</si>
  <si>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</si>
  <si>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</si>
  <si>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</si>
  <si>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</si>
  <si>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</si>
  <si>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</si>
  <si>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</si>
  <si>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</si>
  <si>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</si>
  <si>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Пелистер</t>
  </si>
  <si>
    <t>Кирил Тасевски</t>
  </si>
  <si>
    <t>Евро Спин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</si>
  <si>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</si>
  <si>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</si>
  <si>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</si>
  <si>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</si>
  <si>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</si>
  <si>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</si>
  <si>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</si>
  <si>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</si>
  <si>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</si>
  <si>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</si>
  <si>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</si>
  <si>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</si>
  <si>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</si>
  <si>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</si>
  <si>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Јохан Идриз</t>
  </si>
  <si>
    <t>Шуто Оризари</t>
  </si>
  <si>
    <t xml:space="preserve">Рамондо Јашар </t>
  </si>
  <si>
    <t>Орнела Салимовска</t>
  </si>
  <si>
    <t>Елез Бајрам</t>
  </si>
  <si>
    <t>Шуто Оризари 2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</si>
  <si>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</si>
  <si>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</si>
  <si>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</si>
  <si>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</si>
  <si>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</si>
  <si>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</si>
  <si>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Студент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</si>
  <si>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</si>
  <si>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</si>
  <si>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</si>
  <si>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</si>
  <si>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</si>
  <si>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</si>
  <si>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</si>
  <si>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</si>
  <si>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</si>
  <si>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</si>
  <si>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</si>
  <si>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</si>
  <si>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</si>
  <si>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</si>
  <si>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</si>
  <si>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</si>
  <si>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Панче Арсов</t>
  </si>
  <si>
    <t>Зоран Нешкевски</t>
  </si>
  <si>
    <t>Мартин Нешкоски</t>
  </si>
  <si>
    <t xml:space="preserve">Мила Саздовска </t>
  </si>
  <si>
    <t>Павле Милошевски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</si>
  <si>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</si>
  <si>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</si>
  <si>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</si>
  <si>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</si>
  <si>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</si>
  <si>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</si>
  <si>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</si>
  <si>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</si>
  <si>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</si>
  <si>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</si>
  <si>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</si>
  <si>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</si>
  <si>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</si>
  <si>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</si>
  <si>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</si>
  <si>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</si>
  <si>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</si>
  <si>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</si>
  <si>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</si>
  <si>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</si>
  <si>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</si>
  <si>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</si>
  <si>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</si>
  <si>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</si>
  <si>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</si>
  <si>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</si>
  <si>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</si>
  <si>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</si>
  <si>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</si>
  <si>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</si>
  <si>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</si>
  <si>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</si>
  <si>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</si>
  <si>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</si>
  <si>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</si>
  <si>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</si>
  <si>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</si>
  <si>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</si>
  <si>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</si>
  <si>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</si>
  <si>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</si>
  <si>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</si>
  <si>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</si>
  <si>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</si>
  <si>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</si>
  <si>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</si>
  <si>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</si>
  <si>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</si>
  <si>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</si>
  <si>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</si>
  <si>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</si>
  <si>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</si>
  <si>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</si>
  <si>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</si>
  <si>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</si>
  <si>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</si>
  <si>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</si>
  <si>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</si>
  <si>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</si>
  <si>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</si>
  <si>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</si>
  <si>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</si>
  <si>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</si>
  <si>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</si>
  <si>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</si>
  <si>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</si>
  <si>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</si>
  <si>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</si>
  <si>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</si>
  <si>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</si>
  <si>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Петар Кочомилески</t>
  </si>
  <si>
    <t>Трајче Икономов</t>
  </si>
  <si>
    <t>Марио Доневски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</si>
  <si>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</si>
  <si>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</si>
  <si>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</si>
  <si>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</si>
  <si>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</si>
  <si>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</si>
  <si>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</si>
  <si>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</si>
  <si>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</si>
  <si>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</si>
  <si>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</si>
  <si>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</si>
  <si>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</si>
  <si>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</si>
  <si>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</si>
  <si>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</si>
  <si>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</si>
  <si>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</si>
  <si>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</si>
  <si>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</si>
  <si>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</si>
  <si>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</si>
  <si>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</si>
  <si>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</si>
  <si>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</si>
  <si>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</si>
  <si>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</si>
  <si>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</si>
  <si>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</si>
  <si>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</si>
  <si>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</si>
  <si>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</si>
  <si>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</si>
  <si>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</si>
  <si>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</si>
  <si>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</si>
  <si>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</si>
  <si>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</si>
  <si>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</si>
  <si>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</si>
  <si>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</si>
  <si>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</si>
  <si>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</si>
  <si>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</si>
  <si>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</si>
  <si>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</si>
  <si>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</si>
  <si>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</si>
  <si>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</si>
  <si>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</si>
  <si>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</si>
  <si>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</si>
  <si>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Марко Сирачевски</t>
  </si>
  <si>
    <t>Дина Кучевиќ Колевска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</si>
  <si>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</si>
  <si>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</si>
  <si>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</si>
  <si>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</si>
  <si>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</si>
  <si>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</si>
  <si>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</si>
  <si>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</si>
  <si>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</si>
  <si>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</si>
  <si>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</si>
  <si>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</si>
  <si>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</si>
  <si>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</si>
  <si>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</si>
  <si>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</si>
  <si>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</si>
  <si>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</si>
  <si>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</si>
  <si>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</si>
  <si>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</si>
  <si>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</si>
  <si>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</si>
  <si>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</si>
  <si>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</si>
  <si>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</si>
  <si>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</si>
  <si>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</si>
  <si>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</si>
  <si>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</si>
  <si>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</si>
  <si>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</si>
  <si>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</si>
  <si>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</si>
  <si>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</si>
  <si>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</si>
  <si>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</si>
  <si>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</si>
  <si>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</si>
  <si>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</si>
  <si>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</si>
  <si>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</si>
  <si>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</si>
  <si>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</si>
  <si>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</si>
  <si>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</si>
  <si>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</si>
  <si>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</si>
  <si>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</si>
  <si>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</si>
  <si>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</si>
  <si>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</si>
  <si>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</si>
  <si>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</si>
  <si>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</si>
  <si>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</si>
  <si>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</si>
  <si>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</si>
  <si>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</si>
  <si>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</si>
  <si>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</si>
  <si>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</si>
  <si>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</si>
  <si>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</si>
  <si>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</si>
  <si>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</si>
  <si>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Димаитaр Сасански</t>
  </si>
  <si>
    <t>Душан Каликов</t>
  </si>
  <si>
    <t>Матеј Стаменковски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</si>
  <si>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</si>
  <si>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</si>
  <si>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</si>
  <si>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</si>
  <si>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</si>
  <si>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</si>
  <si>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</si>
  <si>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</si>
  <si>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</si>
  <si>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</si>
  <si>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</si>
  <si>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</si>
  <si>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</si>
  <si>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</si>
  <si>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</si>
  <si>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</si>
  <si>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</si>
  <si>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</si>
  <si>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</si>
  <si>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</si>
  <si>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</si>
  <si>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</si>
  <si>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</si>
  <si>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</si>
  <si>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</si>
  <si>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</si>
  <si>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</si>
  <si>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</si>
  <si>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</si>
  <si>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</si>
  <si>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</si>
  <si>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</si>
  <si>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</si>
  <si>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</si>
  <si>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</si>
  <si>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</si>
  <si>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</si>
  <si>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</si>
  <si>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</si>
  <si>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</si>
  <si>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</si>
  <si>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Без клуб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</si>
  <si>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</si>
  <si>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</si>
  <si>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</si>
  <si>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</si>
  <si>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</si>
  <si>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</si>
  <si>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</si>
  <si>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</si>
  <si>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</si>
  <si>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</si>
  <si>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</si>
  <si>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</si>
  <si>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</si>
  <si>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</si>
  <si>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</si>
  <si>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</si>
  <si>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</si>
  <si>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</si>
  <si>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</si>
  <si>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</si>
  <si>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</si>
  <si>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</si>
  <si>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</si>
  <si>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</si>
  <si>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</si>
  <si>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</si>
  <si>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</si>
  <si>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</si>
  <si>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Јована Зафировска</t>
  </si>
  <si>
    <t>Евгенија Сирачевска</t>
  </si>
  <si>
    <t>Марио Мирчовски</t>
  </si>
  <si>
    <t>Исабела Флеминг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</si>
  <si>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</si>
  <si>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</si>
  <si>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</si>
  <si>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</si>
  <si>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</si>
  <si>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</si>
  <si>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</si>
  <si>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</si>
  <si>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</si>
  <si>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</si>
  <si>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</si>
  <si>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</si>
  <si>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</si>
  <si>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</si>
  <si>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</si>
  <si>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</si>
  <si>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</si>
  <si>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</si>
  <si>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</si>
  <si>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</si>
  <si>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</si>
  <si>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</si>
  <si>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</si>
  <si>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</si>
  <si>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</si>
  <si>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</si>
  <si>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</si>
  <si>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Сара Николов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</si>
  <si>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</si>
  <si>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</si>
  <si>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</si>
  <si>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</si>
  <si>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</si>
  <si>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</si>
  <si>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</si>
  <si>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</si>
  <si>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</si>
  <si>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</si>
  <si>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</si>
  <si>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</si>
  <si>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</si>
  <si>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Моника Стајковска - Сара Ризовска</t>
  </si>
  <si>
    <t>Елена Маркоска - Љубица Смилеска</t>
  </si>
  <si>
    <t xml:space="preserve">Елена Белџигеровска - Натали Бејковска </t>
  </si>
  <si>
    <t>Ива Трајковски -  Калина Митева</t>
  </si>
  <si>
    <t>Верица Јанкулоска - Матеа Трајкоска</t>
  </si>
  <si>
    <t>Лена Гидалова  - Матеа Смолиќ</t>
  </si>
</sst>
</file>

<file path=xl/styles.xml><?xml version="1.0" encoding="utf-8"?>
<styleSheet xmlns="http://schemas.openxmlformats.org/spreadsheetml/2006/main">
  <numFmts count="2">
    <numFmt numFmtId="164" formatCode="dd\.mm\.yyyy;@"/>
    <numFmt numFmtId="165" formatCode="[$-409]General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000000"/>
      <name val="Calibri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1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165" fontId="31" fillId="0" borderId="0"/>
    <xf numFmtId="0" fontId="38" fillId="0" borderId="0" applyNumberFormat="0" applyFill="0" applyBorder="0" applyAlignment="0" applyProtection="0"/>
  </cellStyleXfs>
  <cellXfs count="606">
    <xf numFmtId="0" fontId="0" fillId="0" borderId="0" xfId="0"/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4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0" fillId="14" borderId="44" xfId="0" applyFill="1" applyBorder="1" applyAlignment="1">
      <alignment horizontal="center" vertical="center"/>
    </xf>
    <xf numFmtId="0" fontId="0" fillId="14" borderId="45" xfId="0" applyFill="1" applyBorder="1" applyAlignment="1">
      <alignment horizontal="center" vertical="center"/>
    </xf>
    <xf numFmtId="0" fontId="0" fillId="14" borderId="46" xfId="0" applyFill="1" applyBorder="1" applyAlignment="1">
      <alignment horizontal="center" vertical="center"/>
    </xf>
    <xf numFmtId="0" fontId="0" fillId="14" borderId="47" xfId="0" applyFill="1" applyBorder="1" applyAlignment="1">
      <alignment horizontal="center" vertical="center"/>
    </xf>
    <xf numFmtId="0" fontId="0" fillId="17" borderId="44" xfId="0" applyFill="1" applyBorder="1" applyAlignment="1">
      <alignment horizontal="center" vertical="center"/>
    </xf>
    <xf numFmtId="0" fontId="0" fillId="17" borderId="45" xfId="0" applyFill="1" applyBorder="1" applyAlignment="1">
      <alignment horizontal="center" vertical="center"/>
    </xf>
    <xf numFmtId="0" fontId="0" fillId="17" borderId="47" xfId="0" applyFill="1" applyBorder="1" applyAlignment="1">
      <alignment horizontal="center" vertical="center"/>
    </xf>
    <xf numFmtId="0" fontId="0" fillId="17" borderId="46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12" fillId="6" borderId="1" xfId="1" applyFont="1" applyFill="1" applyBorder="1" applyAlignment="1">
      <alignment horizontal="center" vertical="center"/>
    </xf>
    <xf numFmtId="0" fontId="16" fillId="0" borderId="0" xfId="0" applyFont="1"/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" fillId="12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6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21" fillId="14" borderId="1" xfId="0" applyNumberFormat="1" applyFont="1" applyFill="1" applyBorder="1" applyAlignment="1">
      <alignment vertical="center"/>
    </xf>
    <xf numFmtId="0" fontId="21" fillId="13" borderId="1" xfId="0" applyNumberFormat="1" applyFont="1" applyFill="1" applyBorder="1" applyAlignment="1">
      <alignment vertical="center"/>
    </xf>
    <xf numFmtId="0" fontId="5" fillId="13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horizontal="right" vertical="center"/>
    </xf>
    <xf numFmtId="0" fontId="21" fillId="18" borderId="1" xfId="0" applyNumberFormat="1" applyFont="1" applyFill="1" applyBorder="1" applyAlignment="1">
      <alignment vertical="center"/>
    </xf>
    <xf numFmtId="0" fontId="5" fillId="18" borderId="1" xfId="0" applyNumberFormat="1" applyFont="1" applyFill="1" applyBorder="1" applyAlignment="1">
      <alignment vertical="center"/>
    </xf>
    <xf numFmtId="0" fontId="21" fillId="16" borderId="1" xfId="0" applyNumberFormat="1" applyFont="1" applyFill="1" applyBorder="1" applyAlignment="1">
      <alignment vertical="center"/>
    </xf>
    <xf numFmtId="0" fontId="0" fillId="14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0" borderId="28" xfId="0" applyFont="1" applyFill="1" applyBorder="1" applyAlignment="1">
      <alignment horizontal="center"/>
    </xf>
    <xf numFmtId="0" fontId="20" fillId="20" borderId="27" xfId="0" applyFont="1" applyFill="1" applyBorder="1" applyAlignment="1">
      <alignment horizontal="center"/>
    </xf>
    <xf numFmtId="0" fontId="20" fillId="20" borderId="26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6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0" fillId="22" borderId="46" xfId="0" applyFill="1" applyBorder="1" applyAlignment="1">
      <alignment horizontal="center" vertical="center"/>
    </xf>
    <xf numFmtId="0" fontId="0" fillId="22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1" borderId="12" xfId="0" applyFont="1" applyFill="1" applyBorder="1" applyAlignment="1">
      <alignment horizontal="center"/>
    </xf>
    <xf numFmtId="0" fontId="0" fillId="0" borderId="58" xfId="0" applyBorder="1"/>
    <xf numFmtId="0" fontId="5" fillId="14" borderId="1" xfId="0" applyFont="1" applyFill="1" applyBorder="1" applyAlignment="1">
      <alignment horizontal="center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14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4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Fill="1"/>
    <xf numFmtId="0" fontId="2" fillId="0" borderId="30" xfId="0" applyFont="1" applyBorder="1"/>
    <xf numFmtId="0" fontId="28" fillId="0" borderId="0" xfId="0" applyFont="1"/>
    <xf numFmtId="0" fontId="2" fillId="14" borderId="1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59" xfId="0" applyBorder="1"/>
    <xf numFmtId="0" fontId="28" fillId="11" borderId="40" xfId="0" applyFont="1" applyFill="1" applyBorder="1"/>
    <xf numFmtId="0" fontId="28" fillId="11" borderId="5" xfId="0" applyFont="1" applyFill="1" applyBorder="1"/>
    <xf numFmtId="0" fontId="28" fillId="11" borderId="13" xfId="0" applyFont="1" applyFill="1" applyBorder="1"/>
    <xf numFmtId="0" fontId="28" fillId="11" borderId="19" xfId="0" applyFont="1" applyFill="1" applyBorder="1"/>
    <xf numFmtId="0" fontId="28" fillId="11" borderId="34" xfId="0" applyFont="1" applyFill="1" applyBorder="1"/>
    <xf numFmtId="0" fontId="28" fillId="11" borderId="59" xfId="0" applyFont="1" applyFill="1" applyBorder="1"/>
    <xf numFmtId="0" fontId="28" fillId="13" borderId="5" xfId="0" applyFont="1" applyFill="1" applyBorder="1"/>
    <xf numFmtId="0" fontId="28" fillId="13" borderId="13" xfId="0" applyFont="1" applyFill="1" applyBorder="1"/>
    <xf numFmtId="0" fontId="28" fillId="13" borderId="59" xfId="0" applyFont="1" applyFill="1" applyBorder="1"/>
    <xf numFmtId="0" fontId="28" fillId="13" borderId="19" xfId="0" applyFont="1" applyFill="1" applyBorder="1"/>
    <xf numFmtId="0" fontId="28" fillId="13" borderId="34" xfId="0" applyFont="1" applyFill="1" applyBorder="1"/>
    <xf numFmtId="0" fontId="28" fillId="11" borderId="29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4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3" borderId="1" xfId="0" applyFont="1" applyFill="1" applyBorder="1" applyAlignment="1">
      <alignment horizontal="right" vertical="center"/>
    </xf>
    <xf numFmtId="0" fontId="30" fillId="23" borderId="1" xfId="0" applyFont="1" applyFill="1" applyBorder="1" applyAlignment="1">
      <alignment horizontal="left" vertical="center"/>
    </xf>
    <xf numFmtId="165" fontId="31" fillId="0" borderId="1" xfId="2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3" fillId="0" borderId="35" xfId="0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0" fontId="33" fillId="0" borderId="77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2" fillId="0" borderId="54" xfId="0" applyFont="1" applyBorder="1" applyAlignment="1"/>
    <xf numFmtId="0" fontId="32" fillId="0" borderId="55" xfId="0" applyFont="1" applyBorder="1" applyAlignment="1"/>
    <xf numFmtId="0" fontId="32" fillId="0" borderId="56" xfId="0" applyFont="1" applyBorder="1" applyAlignment="1"/>
    <xf numFmtId="0" fontId="35" fillId="0" borderId="0" xfId="0" applyFont="1" applyAlignment="1">
      <alignment horizontal="left" vertical="top"/>
    </xf>
    <xf numFmtId="0" fontId="34" fillId="0" borderId="36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3" fillId="0" borderId="78" xfId="0" applyFont="1" applyBorder="1" applyAlignment="1">
      <alignment horizontal="center" vertical="center"/>
    </xf>
    <xf numFmtId="0" fontId="13" fillId="0" borderId="16" xfId="0" applyFont="1" applyBorder="1" applyAlignment="1">
      <alignment horizontal="left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4" fillId="1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13" fillId="0" borderId="1" xfId="0" applyFont="1" applyBorder="1"/>
    <xf numFmtId="0" fontId="3" fillId="0" borderId="22" xfId="0" applyFont="1" applyBorder="1" applyAlignment="1">
      <alignment horizontal="left" vertical="center"/>
    </xf>
    <xf numFmtId="0" fontId="2" fillId="14" borderId="30" xfId="0" applyFont="1" applyFill="1" applyBorder="1" applyAlignment="1">
      <alignment horizontal="left" vertical="center"/>
    </xf>
    <xf numFmtId="0" fontId="2" fillId="14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28" fillId="14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3" fillId="0" borderId="78" xfId="0" applyFont="1" applyBorder="1" applyAlignment="1">
      <alignment horizontal="center" vertical="center"/>
    </xf>
    <xf numFmtId="0" fontId="28" fillId="21" borderId="44" xfId="0" applyFont="1" applyFill="1" applyBorder="1"/>
    <xf numFmtId="0" fontId="28" fillId="21" borderId="57" xfId="0" applyFont="1" applyFill="1" applyBorder="1"/>
    <xf numFmtId="0" fontId="28" fillId="21" borderId="45" xfId="0" applyFont="1" applyFill="1" applyBorder="1"/>
    <xf numFmtId="0" fontId="28" fillId="21" borderId="7" xfId="0" applyFont="1" applyFill="1" applyBorder="1"/>
    <xf numFmtId="0" fontId="28" fillId="21" borderId="11" xfId="0" applyFont="1" applyFill="1" applyBorder="1"/>
    <xf numFmtId="0" fontId="28" fillId="21" borderId="17" xfId="0" applyFont="1" applyFill="1" applyBorder="1"/>
    <xf numFmtId="0" fontId="28" fillId="21" borderId="69" xfId="0" applyFont="1" applyFill="1" applyBorder="1"/>
    <xf numFmtId="0" fontId="28" fillId="21" borderId="87" xfId="0" applyFont="1" applyFill="1" applyBorder="1"/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6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0" fontId="0" fillId="0" borderId="88" xfId="0" applyFill="1" applyBorder="1" applyAlignment="1">
      <alignment horizontal="left" vertical="center"/>
    </xf>
    <xf numFmtId="0" fontId="0" fillId="0" borderId="59" xfId="0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0" fontId="39" fillId="0" borderId="52" xfId="0" applyFont="1" applyFill="1" applyBorder="1" applyAlignment="1">
      <alignment horizontal="left" vertical="top"/>
    </xf>
    <xf numFmtId="0" fontId="39" fillId="0" borderId="48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vertical="top"/>
    </xf>
    <xf numFmtId="0" fontId="35" fillId="0" borderId="52" xfId="0" applyFont="1" applyFill="1" applyBorder="1" applyAlignment="1">
      <alignment horizontal="left" vertical="top"/>
    </xf>
    <xf numFmtId="0" fontId="35" fillId="0" borderId="48" xfId="0" applyFont="1" applyFill="1" applyBorder="1" applyAlignment="1">
      <alignment horizontal="left" vertical="top"/>
    </xf>
    <xf numFmtId="1" fontId="21" fillId="0" borderId="52" xfId="0" applyNumberFormat="1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39" fillId="0" borderId="59" xfId="0" applyFont="1" applyFill="1" applyBorder="1" applyAlignment="1">
      <alignment horizontal="left" vertical="top"/>
    </xf>
    <xf numFmtId="0" fontId="35" fillId="0" borderId="0" xfId="0" applyFont="1" applyFill="1" applyAlignment="1">
      <alignment horizontal="left" vertical="top"/>
    </xf>
    <xf numFmtId="0" fontId="40" fillId="4" borderId="6" xfId="0" applyFont="1" applyFill="1" applyBorder="1" applyAlignment="1">
      <alignment horizontal="center" vertical="center"/>
    </xf>
    <xf numFmtId="0" fontId="40" fillId="4" borderId="20" xfId="0" applyFont="1" applyFill="1" applyBorder="1" applyAlignment="1">
      <alignment horizontal="center" vertical="center"/>
    </xf>
    <xf numFmtId="0" fontId="40" fillId="4" borderId="14" xfId="0" applyFont="1" applyFill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3" fillId="0" borderId="78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3" fillId="0" borderId="78" xfId="0" applyFont="1" applyBorder="1" applyAlignment="1">
      <alignment horizontal="center" vertical="center"/>
    </xf>
    <xf numFmtId="0" fontId="13" fillId="14" borderId="64" xfId="0" applyFont="1" applyFill="1" applyBorder="1" applyAlignment="1">
      <alignment horizontal="center" vertical="center"/>
    </xf>
    <xf numFmtId="0" fontId="13" fillId="14" borderId="25" xfId="0" applyFont="1" applyFill="1" applyBorder="1" applyAlignment="1">
      <alignment horizontal="center" vertical="center"/>
    </xf>
    <xf numFmtId="0" fontId="13" fillId="14" borderId="15" xfId="0" applyFont="1" applyFill="1" applyBorder="1" applyAlignment="1">
      <alignment horizontal="center" vertical="center"/>
    </xf>
    <xf numFmtId="0" fontId="13" fillId="14" borderId="21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3" fillId="0" borderId="78" xfId="0" applyFont="1" applyBorder="1" applyAlignment="1">
      <alignment horizontal="center" vertical="center"/>
    </xf>
    <xf numFmtId="0" fontId="38" fillId="0" borderId="0" xfId="3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27" borderId="1" xfId="2" applyFont="1" applyFill="1" applyBorder="1" applyAlignment="1" applyProtection="1">
      <alignment horizontal="left" vertical="center"/>
    </xf>
    <xf numFmtId="165" fontId="31" fillId="0" borderId="48" xfId="2" applyFont="1" applyFill="1" applyBorder="1" applyAlignment="1" applyProtection="1">
      <alignment horizontal="left" vertical="center"/>
    </xf>
    <xf numFmtId="165" fontId="31" fillId="0" borderId="9" xfId="2" applyFont="1" applyFill="1" applyBorder="1" applyAlignment="1" applyProtection="1">
      <alignment horizontal="left" vertical="center"/>
    </xf>
    <xf numFmtId="0" fontId="0" fillId="4" borderId="48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/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14" borderId="42" xfId="0" applyFont="1" applyFill="1" applyBorder="1"/>
    <xf numFmtId="0" fontId="1" fillId="0" borderId="30" xfId="0" applyFont="1" applyBorder="1"/>
    <xf numFmtId="0" fontId="1" fillId="14" borderId="15" xfId="0" applyFont="1" applyFill="1" applyBorder="1"/>
    <xf numFmtId="0" fontId="1" fillId="0" borderId="1" xfId="0" applyFont="1" applyFill="1" applyBorder="1"/>
    <xf numFmtId="0" fontId="41" fillId="0" borderId="1" xfId="0" applyFont="1" applyBorder="1" applyAlignment="1"/>
    <xf numFmtId="0" fontId="1" fillId="0" borderId="1" xfId="0" applyFont="1" applyBorder="1"/>
    <xf numFmtId="0" fontId="0" fillId="28" borderId="1" xfId="0" applyFill="1" applyBorder="1" applyAlignment="1">
      <alignment horizontal="center" vertical="center"/>
    </xf>
    <xf numFmtId="0" fontId="5" fillId="28" borderId="1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89" xfId="0" applyBorder="1"/>
    <xf numFmtId="0" fontId="0" fillId="28" borderId="30" xfId="0" applyFill="1" applyBorder="1" applyAlignment="1">
      <alignment horizontal="center" vertical="center"/>
    </xf>
    <xf numFmtId="0" fontId="0" fillId="0" borderId="62" xfId="0" applyBorder="1"/>
    <xf numFmtId="0" fontId="14" fillId="0" borderId="7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69" xfId="0" applyFont="1" applyBorder="1" applyAlignment="1">
      <alignment horizontal="center" vertical="center" textRotation="90" wrapText="1"/>
    </xf>
    <xf numFmtId="0" fontId="14" fillId="0" borderId="87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3" fillId="11" borderId="7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horizontal="center" vertical="center"/>
    </xf>
    <xf numFmtId="0" fontId="14" fillId="14" borderId="9" xfId="0" applyFont="1" applyFill="1" applyBorder="1" applyAlignment="1">
      <alignment horizontal="center" vertical="center"/>
    </xf>
    <xf numFmtId="0" fontId="14" fillId="14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13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6" borderId="12" xfId="0" applyFont="1" applyFill="1" applyBorder="1" applyAlignment="1">
      <alignment horizontal="center" vertical="center"/>
    </xf>
    <xf numFmtId="0" fontId="12" fillId="16" borderId="13" xfId="0" applyFont="1" applyFill="1" applyBorder="1" applyAlignment="1">
      <alignment horizontal="center" vertical="center"/>
    </xf>
    <xf numFmtId="0" fontId="12" fillId="16" borderId="1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3" fillId="0" borderId="49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37" fillId="0" borderId="74" xfId="0" applyFont="1" applyBorder="1" applyAlignment="1">
      <alignment horizontal="center" vertical="center"/>
    </xf>
    <xf numFmtId="0" fontId="37" fillId="0" borderId="7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0" fontId="34" fillId="0" borderId="7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3" fillId="0" borderId="84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68" xfId="0" applyFont="1" applyBorder="1" applyAlignment="1">
      <alignment horizontal="center" wrapText="1"/>
    </xf>
    <xf numFmtId="0" fontId="14" fillId="0" borderId="48" xfId="0" applyFont="1" applyBorder="1" applyAlignment="1">
      <alignment horizontal="center" wrapText="1"/>
    </xf>
    <xf numFmtId="0" fontId="14" fillId="0" borderId="71" xfId="0" applyFont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14" fillId="0" borderId="45" xfId="0" applyFont="1" applyBorder="1" applyAlignment="1">
      <alignment horizontal="center" wrapText="1"/>
    </xf>
    <xf numFmtId="0" fontId="14" fillId="0" borderId="54" xfId="0" applyFont="1" applyBorder="1" applyAlignment="1">
      <alignment horizontal="center" wrapText="1"/>
    </xf>
    <xf numFmtId="0" fontId="14" fillId="0" borderId="56" xfId="0" applyFont="1" applyBorder="1" applyAlignment="1">
      <alignment horizontal="center" wrapText="1"/>
    </xf>
    <xf numFmtId="0" fontId="33" fillId="0" borderId="78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14" borderId="72" xfId="0" applyFont="1" applyFill="1" applyBorder="1" applyAlignment="1">
      <alignment horizontal="center"/>
    </xf>
    <xf numFmtId="0" fontId="14" fillId="14" borderId="73" xfId="0" applyFont="1" applyFill="1" applyBorder="1" applyAlignment="1">
      <alignment horizontal="center"/>
    </xf>
    <xf numFmtId="0" fontId="14" fillId="14" borderId="74" xfId="0" applyFont="1" applyFill="1" applyBorder="1" applyAlignment="1">
      <alignment horizontal="center"/>
    </xf>
    <xf numFmtId="0" fontId="14" fillId="14" borderId="75" xfId="0" applyFont="1" applyFill="1" applyBorder="1" applyAlignment="1">
      <alignment horizontal="center"/>
    </xf>
    <xf numFmtId="0" fontId="14" fillId="14" borderId="0" xfId="0" applyFont="1" applyFill="1" applyBorder="1" applyAlignment="1">
      <alignment horizontal="center"/>
    </xf>
    <xf numFmtId="0" fontId="14" fillId="14" borderId="76" xfId="0" applyFont="1" applyFill="1" applyBorder="1" applyAlignment="1">
      <alignment horizontal="center"/>
    </xf>
    <xf numFmtId="14" fontId="14" fillId="14" borderId="75" xfId="0" applyNumberFormat="1" applyFont="1" applyFill="1" applyBorder="1" applyAlignment="1">
      <alignment horizontal="center"/>
    </xf>
    <xf numFmtId="14" fontId="14" fillId="14" borderId="0" xfId="0" applyNumberFormat="1" applyFont="1" applyFill="1" applyBorder="1" applyAlignment="1">
      <alignment horizontal="center"/>
    </xf>
    <xf numFmtId="14" fontId="14" fillId="14" borderId="76" xfId="0" applyNumberFormat="1" applyFont="1" applyFill="1" applyBorder="1" applyAlignment="1">
      <alignment horizontal="center"/>
    </xf>
    <xf numFmtId="0" fontId="14" fillId="14" borderId="50" xfId="0" applyFont="1" applyFill="1" applyBorder="1" applyAlignment="1">
      <alignment horizontal="center"/>
    </xf>
    <xf numFmtId="0" fontId="14" fillId="14" borderId="2" xfId="0" applyFont="1" applyFill="1" applyBorder="1" applyAlignment="1">
      <alignment horizontal="center"/>
    </xf>
    <xf numFmtId="0" fontId="14" fillId="14" borderId="62" xfId="0" applyFont="1" applyFill="1" applyBorder="1" applyAlignment="1">
      <alignment horizontal="center"/>
    </xf>
    <xf numFmtId="0" fontId="33" fillId="0" borderId="9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64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14" fontId="14" fillId="14" borderId="50" xfId="0" applyNumberFormat="1" applyFont="1" applyFill="1" applyBorder="1" applyAlignment="1">
      <alignment horizontal="center"/>
    </xf>
    <xf numFmtId="14" fontId="14" fillId="14" borderId="2" xfId="0" applyNumberFormat="1" applyFont="1" applyFill="1" applyBorder="1" applyAlignment="1">
      <alignment horizontal="center"/>
    </xf>
    <xf numFmtId="14" fontId="14" fillId="14" borderId="62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8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3" borderId="1" xfId="0" applyNumberFormat="1" applyFont="1" applyFill="1" applyBorder="1" applyAlignment="1">
      <alignment horizontal="center" vertical="center"/>
    </xf>
    <xf numFmtId="0" fontId="18" fillId="11" borderId="12" xfId="1" applyFont="1" applyFill="1" applyBorder="1" applyAlignment="1">
      <alignment horizontal="center" vertical="center"/>
    </xf>
    <xf numFmtId="0" fontId="18" fillId="11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5" fillId="25" borderId="54" xfId="0" applyFont="1" applyFill="1" applyBorder="1" applyAlignment="1">
      <alignment horizontal="center" vertical="center"/>
    </xf>
    <xf numFmtId="0" fontId="15" fillId="25" borderId="55" xfId="0" applyFont="1" applyFill="1" applyBorder="1" applyAlignment="1">
      <alignment horizontal="center" vertical="center"/>
    </xf>
    <xf numFmtId="0" fontId="15" fillId="25" borderId="56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15" fillId="24" borderId="54" xfId="0" applyFont="1" applyFill="1" applyBorder="1" applyAlignment="1">
      <alignment horizontal="center" vertical="center"/>
    </xf>
    <xf numFmtId="0" fontId="15" fillId="24" borderId="56" xfId="0" applyFont="1" applyFill="1" applyBorder="1" applyAlignment="1">
      <alignment horizontal="center" vertical="center"/>
    </xf>
  </cellXfs>
  <cellStyles count="4">
    <cellStyle name="Excel Built-in Normal" xfId="2"/>
    <cellStyle name="Hyperlink" xfId="3" builtinId="8"/>
    <cellStyle name="Normal" xfId="0" builtinId="0"/>
    <cellStyle name="Normal 3" xfId="1"/>
  </cellStyles>
  <dxfs count="3">
    <dxf>
      <font>
        <color rgb="FF9C6500"/>
      </font>
      <fill>
        <patternFill>
          <bgColor rgb="FFFFEB9C"/>
        </patternFill>
      </fill>
    </dxf>
    <dxf>
      <numFmt numFmtId="30" formatCode="@"/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321731</xdr:colOff>
      <xdr:row>37</xdr:row>
      <xdr:rowOff>13732</xdr:rowOff>
    </xdr:from>
    <xdr:to>
      <xdr:col>16</xdr:col>
      <xdr:colOff>84667</xdr:colOff>
      <xdr:row>42</xdr:row>
      <xdr:rowOff>180433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8395732"/>
          <a:ext cx="3527216" cy="1081101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321734</xdr:colOff>
      <xdr:row>80</xdr:row>
      <xdr:rowOff>16934</xdr:rowOff>
    </xdr:from>
    <xdr:to>
      <xdr:col>16</xdr:col>
      <xdr:colOff>101601</xdr:colOff>
      <xdr:row>86</xdr:row>
      <xdr:rowOff>2634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4" y="17878214"/>
          <a:ext cx="3544147" cy="10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321732</xdr:colOff>
      <xdr:row>123</xdr:row>
      <xdr:rowOff>8466</xdr:rowOff>
    </xdr:from>
    <xdr:to>
      <xdr:col>16</xdr:col>
      <xdr:colOff>101599</xdr:colOff>
      <xdr:row>128</xdr:row>
      <xdr:rowOff>180433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2" y="27349026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321731</xdr:colOff>
      <xdr:row>166</xdr:row>
      <xdr:rowOff>8465</xdr:rowOff>
    </xdr:from>
    <xdr:to>
      <xdr:col>16</xdr:col>
      <xdr:colOff>101598</xdr:colOff>
      <xdr:row>171</xdr:row>
      <xdr:rowOff>180432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36828305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321730</xdr:colOff>
      <xdr:row>252</xdr:row>
      <xdr:rowOff>8461</xdr:rowOff>
    </xdr:from>
    <xdr:to>
      <xdr:col>16</xdr:col>
      <xdr:colOff>101597</xdr:colOff>
      <xdr:row>257</xdr:row>
      <xdr:rowOff>180428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0" y="55786861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330194</xdr:colOff>
      <xdr:row>209</xdr:row>
      <xdr:rowOff>16937</xdr:rowOff>
    </xdr:from>
    <xdr:to>
      <xdr:col>16</xdr:col>
      <xdr:colOff>110061</xdr:colOff>
      <xdr:row>215</xdr:row>
      <xdr:rowOff>2637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3234" y="46316057"/>
          <a:ext cx="3544147" cy="10829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321731</xdr:colOff>
      <xdr:row>37</xdr:row>
      <xdr:rowOff>13732</xdr:rowOff>
    </xdr:from>
    <xdr:to>
      <xdr:col>16</xdr:col>
      <xdr:colOff>84667</xdr:colOff>
      <xdr:row>42</xdr:row>
      <xdr:rowOff>180433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8395732"/>
          <a:ext cx="3527216" cy="1081101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321734</xdr:colOff>
      <xdr:row>80</xdr:row>
      <xdr:rowOff>16934</xdr:rowOff>
    </xdr:from>
    <xdr:to>
      <xdr:col>16</xdr:col>
      <xdr:colOff>101601</xdr:colOff>
      <xdr:row>86</xdr:row>
      <xdr:rowOff>2634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4" y="17878214"/>
          <a:ext cx="3544147" cy="10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321732</xdr:colOff>
      <xdr:row>123</xdr:row>
      <xdr:rowOff>8466</xdr:rowOff>
    </xdr:from>
    <xdr:to>
      <xdr:col>16</xdr:col>
      <xdr:colOff>101599</xdr:colOff>
      <xdr:row>128</xdr:row>
      <xdr:rowOff>180433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2" y="27349026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321731</xdr:colOff>
      <xdr:row>166</xdr:row>
      <xdr:rowOff>8465</xdr:rowOff>
    </xdr:from>
    <xdr:to>
      <xdr:col>16</xdr:col>
      <xdr:colOff>101598</xdr:colOff>
      <xdr:row>171</xdr:row>
      <xdr:rowOff>180432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36828305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321730</xdr:colOff>
      <xdr:row>252</xdr:row>
      <xdr:rowOff>8461</xdr:rowOff>
    </xdr:from>
    <xdr:to>
      <xdr:col>16</xdr:col>
      <xdr:colOff>101597</xdr:colOff>
      <xdr:row>257</xdr:row>
      <xdr:rowOff>180428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0" y="55786861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330194</xdr:colOff>
      <xdr:row>209</xdr:row>
      <xdr:rowOff>16937</xdr:rowOff>
    </xdr:from>
    <xdr:to>
      <xdr:col>16</xdr:col>
      <xdr:colOff>110061</xdr:colOff>
      <xdr:row>215</xdr:row>
      <xdr:rowOff>2637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3234" y="46316057"/>
          <a:ext cx="3544147" cy="10829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321731</xdr:colOff>
      <xdr:row>37</xdr:row>
      <xdr:rowOff>13732</xdr:rowOff>
    </xdr:from>
    <xdr:to>
      <xdr:col>16</xdr:col>
      <xdr:colOff>84667</xdr:colOff>
      <xdr:row>42</xdr:row>
      <xdr:rowOff>180433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8395732"/>
          <a:ext cx="3527216" cy="1081101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321734</xdr:colOff>
      <xdr:row>80</xdr:row>
      <xdr:rowOff>16934</xdr:rowOff>
    </xdr:from>
    <xdr:to>
      <xdr:col>16</xdr:col>
      <xdr:colOff>101601</xdr:colOff>
      <xdr:row>86</xdr:row>
      <xdr:rowOff>2634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4" y="17878214"/>
          <a:ext cx="3544147" cy="10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321732</xdr:colOff>
      <xdr:row>123</xdr:row>
      <xdr:rowOff>8466</xdr:rowOff>
    </xdr:from>
    <xdr:to>
      <xdr:col>16</xdr:col>
      <xdr:colOff>101599</xdr:colOff>
      <xdr:row>128</xdr:row>
      <xdr:rowOff>180433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2" y="27349026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321731</xdr:colOff>
      <xdr:row>166</xdr:row>
      <xdr:rowOff>8465</xdr:rowOff>
    </xdr:from>
    <xdr:to>
      <xdr:col>16</xdr:col>
      <xdr:colOff>101598</xdr:colOff>
      <xdr:row>171</xdr:row>
      <xdr:rowOff>180432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36828305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321730</xdr:colOff>
      <xdr:row>252</xdr:row>
      <xdr:rowOff>8461</xdr:rowOff>
    </xdr:from>
    <xdr:to>
      <xdr:col>16</xdr:col>
      <xdr:colOff>101597</xdr:colOff>
      <xdr:row>257</xdr:row>
      <xdr:rowOff>180428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0" y="55786861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330194</xdr:colOff>
      <xdr:row>209</xdr:row>
      <xdr:rowOff>16937</xdr:rowOff>
    </xdr:from>
    <xdr:to>
      <xdr:col>16</xdr:col>
      <xdr:colOff>110061</xdr:colOff>
      <xdr:row>215</xdr:row>
      <xdr:rowOff>2637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3234" y="46316057"/>
          <a:ext cx="3544147" cy="10829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321731</xdr:colOff>
      <xdr:row>37</xdr:row>
      <xdr:rowOff>13732</xdr:rowOff>
    </xdr:from>
    <xdr:to>
      <xdr:col>16</xdr:col>
      <xdr:colOff>84667</xdr:colOff>
      <xdr:row>42</xdr:row>
      <xdr:rowOff>180433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8395732"/>
          <a:ext cx="3527216" cy="1081101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321734</xdr:colOff>
      <xdr:row>80</xdr:row>
      <xdr:rowOff>16934</xdr:rowOff>
    </xdr:from>
    <xdr:to>
      <xdr:col>16</xdr:col>
      <xdr:colOff>101601</xdr:colOff>
      <xdr:row>86</xdr:row>
      <xdr:rowOff>2634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4" y="17878214"/>
          <a:ext cx="3544147" cy="10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321732</xdr:colOff>
      <xdr:row>123</xdr:row>
      <xdr:rowOff>8466</xdr:rowOff>
    </xdr:from>
    <xdr:to>
      <xdr:col>16</xdr:col>
      <xdr:colOff>101599</xdr:colOff>
      <xdr:row>128</xdr:row>
      <xdr:rowOff>180433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2" y="27349026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321731</xdr:colOff>
      <xdr:row>166</xdr:row>
      <xdr:rowOff>8465</xdr:rowOff>
    </xdr:from>
    <xdr:to>
      <xdr:col>16</xdr:col>
      <xdr:colOff>101598</xdr:colOff>
      <xdr:row>171</xdr:row>
      <xdr:rowOff>180432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36828305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321730</xdr:colOff>
      <xdr:row>252</xdr:row>
      <xdr:rowOff>8461</xdr:rowOff>
    </xdr:from>
    <xdr:to>
      <xdr:col>16</xdr:col>
      <xdr:colOff>101597</xdr:colOff>
      <xdr:row>257</xdr:row>
      <xdr:rowOff>180428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0" y="55786861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330194</xdr:colOff>
      <xdr:row>209</xdr:row>
      <xdr:rowOff>16937</xdr:rowOff>
    </xdr:from>
    <xdr:to>
      <xdr:col>16</xdr:col>
      <xdr:colOff>110061</xdr:colOff>
      <xdr:row>215</xdr:row>
      <xdr:rowOff>2637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3234" y="46316057"/>
          <a:ext cx="3544147" cy="10829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321731</xdr:colOff>
      <xdr:row>37</xdr:row>
      <xdr:rowOff>13732</xdr:rowOff>
    </xdr:from>
    <xdr:to>
      <xdr:col>16</xdr:col>
      <xdr:colOff>84667</xdr:colOff>
      <xdr:row>42</xdr:row>
      <xdr:rowOff>180433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8395732"/>
          <a:ext cx="3527216" cy="1081101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321734</xdr:colOff>
      <xdr:row>80</xdr:row>
      <xdr:rowOff>16934</xdr:rowOff>
    </xdr:from>
    <xdr:to>
      <xdr:col>16</xdr:col>
      <xdr:colOff>101601</xdr:colOff>
      <xdr:row>86</xdr:row>
      <xdr:rowOff>2634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4" y="17878214"/>
          <a:ext cx="3544147" cy="10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321732</xdr:colOff>
      <xdr:row>123</xdr:row>
      <xdr:rowOff>8466</xdr:rowOff>
    </xdr:from>
    <xdr:to>
      <xdr:col>16</xdr:col>
      <xdr:colOff>101599</xdr:colOff>
      <xdr:row>128</xdr:row>
      <xdr:rowOff>180433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2" y="27349026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321731</xdr:colOff>
      <xdr:row>166</xdr:row>
      <xdr:rowOff>8465</xdr:rowOff>
    </xdr:from>
    <xdr:to>
      <xdr:col>16</xdr:col>
      <xdr:colOff>101598</xdr:colOff>
      <xdr:row>171</xdr:row>
      <xdr:rowOff>180432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36828305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321730</xdr:colOff>
      <xdr:row>252</xdr:row>
      <xdr:rowOff>8461</xdr:rowOff>
    </xdr:from>
    <xdr:to>
      <xdr:col>16</xdr:col>
      <xdr:colOff>101597</xdr:colOff>
      <xdr:row>257</xdr:row>
      <xdr:rowOff>180428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0" y="55786861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330194</xdr:colOff>
      <xdr:row>209</xdr:row>
      <xdr:rowOff>16937</xdr:rowOff>
    </xdr:from>
    <xdr:to>
      <xdr:col>16</xdr:col>
      <xdr:colOff>110061</xdr:colOff>
      <xdr:row>215</xdr:row>
      <xdr:rowOff>2637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3234" y="46316057"/>
          <a:ext cx="3544147" cy="10829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321731</xdr:colOff>
      <xdr:row>37</xdr:row>
      <xdr:rowOff>13732</xdr:rowOff>
    </xdr:from>
    <xdr:to>
      <xdr:col>16</xdr:col>
      <xdr:colOff>84667</xdr:colOff>
      <xdr:row>42</xdr:row>
      <xdr:rowOff>180433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8395732"/>
          <a:ext cx="3527216" cy="1081101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321734</xdr:colOff>
      <xdr:row>80</xdr:row>
      <xdr:rowOff>16934</xdr:rowOff>
    </xdr:from>
    <xdr:to>
      <xdr:col>16</xdr:col>
      <xdr:colOff>101601</xdr:colOff>
      <xdr:row>86</xdr:row>
      <xdr:rowOff>2634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4" y="17878214"/>
          <a:ext cx="3544147" cy="10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321732</xdr:colOff>
      <xdr:row>123</xdr:row>
      <xdr:rowOff>8466</xdr:rowOff>
    </xdr:from>
    <xdr:to>
      <xdr:col>16</xdr:col>
      <xdr:colOff>101599</xdr:colOff>
      <xdr:row>128</xdr:row>
      <xdr:rowOff>180433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2" y="27349026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321731</xdr:colOff>
      <xdr:row>166</xdr:row>
      <xdr:rowOff>8465</xdr:rowOff>
    </xdr:from>
    <xdr:to>
      <xdr:col>16</xdr:col>
      <xdr:colOff>101598</xdr:colOff>
      <xdr:row>171</xdr:row>
      <xdr:rowOff>180432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36828305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321730</xdr:colOff>
      <xdr:row>252</xdr:row>
      <xdr:rowOff>8461</xdr:rowOff>
    </xdr:from>
    <xdr:to>
      <xdr:col>16</xdr:col>
      <xdr:colOff>101597</xdr:colOff>
      <xdr:row>257</xdr:row>
      <xdr:rowOff>180428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0" y="55786861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330194</xdr:colOff>
      <xdr:row>209</xdr:row>
      <xdr:rowOff>16937</xdr:rowOff>
    </xdr:from>
    <xdr:to>
      <xdr:col>16</xdr:col>
      <xdr:colOff>110061</xdr:colOff>
      <xdr:row>215</xdr:row>
      <xdr:rowOff>2637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3234" y="46316057"/>
          <a:ext cx="3544147" cy="108298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321731</xdr:colOff>
      <xdr:row>37</xdr:row>
      <xdr:rowOff>13732</xdr:rowOff>
    </xdr:from>
    <xdr:to>
      <xdr:col>16</xdr:col>
      <xdr:colOff>84667</xdr:colOff>
      <xdr:row>42</xdr:row>
      <xdr:rowOff>180433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8395732"/>
          <a:ext cx="3527216" cy="1081101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321734</xdr:colOff>
      <xdr:row>80</xdr:row>
      <xdr:rowOff>16934</xdr:rowOff>
    </xdr:from>
    <xdr:to>
      <xdr:col>16</xdr:col>
      <xdr:colOff>101601</xdr:colOff>
      <xdr:row>86</xdr:row>
      <xdr:rowOff>2634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4" y="17878214"/>
          <a:ext cx="3544147" cy="10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321732</xdr:colOff>
      <xdr:row>123</xdr:row>
      <xdr:rowOff>8466</xdr:rowOff>
    </xdr:from>
    <xdr:to>
      <xdr:col>16</xdr:col>
      <xdr:colOff>101599</xdr:colOff>
      <xdr:row>128</xdr:row>
      <xdr:rowOff>180433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2" y="27349026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321731</xdr:colOff>
      <xdr:row>166</xdr:row>
      <xdr:rowOff>8465</xdr:rowOff>
    </xdr:from>
    <xdr:to>
      <xdr:col>16</xdr:col>
      <xdr:colOff>101598</xdr:colOff>
      <xdr:row>171</xdr:row>
      <xdr:rowOff>180432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36828305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321730</xdr:colOff>
      <xdr:row>252</xdr:row>
      <xdr:rowOff>8461</xdr:rowOff>
    </xdr:from>
    <xdr:to>
      <xdr:col>16</xdr:col>
      <xdr:colOff>101597</xdr:colOff>
      <xdr:row>257</xdr:row>
      <xdr:rowOff>180428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0" y="55786861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330194</xdr:colOff>
      <xdr:row>209</xdr:row>
      <xdr:rowOff>16937</xdr:rowOff>
    </xdr:from>
    <xdr:to>
      <xdr:col>16</xdr:col>
      <xdr:colOff>110061</xdr:colOff>
      <xdr:row>215</xdr:row>
      <xdr:rowOff>2637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3234" y="46316057"/>
          <a:ext cx="3544147" cy="108298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1470660</xdr:colOff>
      <xdr:row>19</xdr:row>
      <xdr:rowOff>45721</xdr:rowOff>
    </xdr:from>
    <xdr:to>
      <xdr:col>52</xdr:col>
      <xdr:colOff>104433</xdr:colOff>
      <xdr:row>22</xdr:row>
      <xdr:rowOff>121921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313265</xdr:colOff>
      <xdr:row>0</xdr:row>
      <xdr:rowOff>364066</xdr:rowOff>
    </xdr:from>
    <xdr:to>
      <xdr:col>3</xdr:col>
      <xdr:colOff>30690</xdr:colOff>
      <xdr:row>4</xdr:row>
      <xdr:rowOff>193039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364066"/>
          <a:ext cx="2016972" cy="789093"/>
        </a:xfrm>
        <a:prstGeom prst="rect">
          <a:avLst/>
        </a:prstGeom>
      </xdr:spPr>
    </xdr:pic>
    <xdr:clientData/>
  </xdr:twoCellAnchor>
  <xdr:twoCellAnchor editAs="oneCell">
    <xdr:from>
      <xdr:col>1</xdr:col>
      <xdr:colOff>33867</xdr:colOff>
      <xdr:row>4</xdr:row>
      <xdr:rowOff>93132</xdr:rowOff>
    </xdr:from>
    <xdr:to>
      <xdr:col>1</xdr:col>
      <xdr:colOff>795867</xdr:colOff>
      <xdr:row>8</xdr:row>
      <xdr:rowOff>76199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1053252"/>
          <a:ext cx="762000" cy="767927"/>
        </a:xfrm>
        <a:prstGeom prst="rect">
          <a:avLst/>
        </a:prstGeom>
      </xdr:spPr>
    </xdr:pic>
    <xdr:clientData/>
  </xdr:twoCellAnchor>
  <xdr:twoCellAnchor editAs="oneCell">
    <xdr:from>
      <xdr:col>16</xdr:col>
      <xdr:colOff>16932</xdr:colOff>
      <xdr:row>1</xdr:row>
      <xdr:rowOff>8466</xdr:rowOff>
    </xdr:from>
    <xdr:to>
      <xdr:col>19</xdr:col>
      <xdr:colOff>279612</xdr:colOff>
      <xdr:row>4</xdr:row>
      <xdr:rowOff>132926</xdr:rowOff>
    </xdr:to>
    <xdr:pic>
      <xdr:nvPicPr>
        <xdr:cNvPr id="4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374226"/>
          <a:ext cx="1055159" cy="718820"/>
        </a:xfrm>
        <a:prstGeom prst="rect">
          <a:avLst/>
        </a:prstGeom>
      </xdr:spPr>
    </xdr:pic>
    <xdr:clientData/>
  </xdr:twoCellAnchor>
  <xdr:oneCellAnchor>
    <xdr:from>
      <xdr:col>0</xdr:col>
      <xdr:colOff>313265</xdr:colOff>
      <xdr:row>43</xdr:row>
      <xdr:rowOff>364066</xdr:rowOff>
    </xdr:from>
    <xdr:ext cx="2018665" cy="777240"/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9843346"/>
          <a:ext cx="2018665" cy="777240"/>
        </a:xfrm>
        <a:prstGeom prst="rect">
          <a:avLst/>
        </a:prstGeom>
      </xdr:spPr>
    </xdr:pic>
    <xdr:clientData/>
  </xdr:oneCellAnchor>
  <xdr:oneCellAnchor>
    <xdr:from>
      <xdr:col>1</xdr:col>
      <xdr:colOff>33867</xdr:colOff>
      <xdr:row>47</xdr:row>
      <xdr:rowOff>93132</xdr:rowOff>
    </xdr:from>
    <xdr:ext cx="762000" cy="762000"/>
    <xdr:pic>
      <xdr:nvPicPr>
        <xdr:cNvPr id="6" name="Pictur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10532532"/>
          <a:ext cx="762000" cy="762000"/>
        </a:xfrm>
        <a:prstGeom prst="rect">
          <a:avLst/>
        </a:prstGeom>
      </xdr:spPr>
    </xdr:pic>
    <xdr:clientData/>
  </xdr:oneCellAnchor>
  <xdr:oneCellAnchor>
    <xdr:from>
      <xdr:col>16</xdr:col>
      <xdr:colOff>16932</xdr:colOff>
      <xdr:row>44</xdr:row>
      <xdr:rowOff>8466</xdr:rowOff>
    </xdr:from>
    <xdr:ext cx="1058545" cy="708660"/>
    <xdr:pic>
      <xdr:nvPicPr>
        <xdr:cNvPr id="7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9853506"/>
          <a:ext cx="1058545" cy="708660"/>
        </a:xfrm>
        <a:prstGeom prst="rect">
          <a:avLst/>
        </a:prstGeom>
      </xdr:spPr>
    </xdr:pic>
    <xdr:clientData/>
  </xdr:oneCellAnchor>
  <xdr:oneCellAnchor>
    <xdr:from>
      <xdr:col>0</xdr:col>
      <xdr:colOff>313265</xdr:colOff>
      <xdr:row>86</xdr:row>
      <xdr:rowOff>364066</xdr:rowOff>
    </xdr:from>
    <xdr:ext cx="2018665" cy="777240"/>
    <xdr:pic>
      <xdr:nvPicPr>
        <xdr:cNvPr id="8" name="Picture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19322626"/>
          <a:ext cx="2018665" cy="777240"/>
        </a:xfrm>
        <a:prstGeom prst="rect">
          <a:avLst/>
        </a:prstGeom>
      </xdr:spPr>
    </xdr:pic>
    <xdr:clientData/>
  </xdr:oneCellAnchor>
  <xdr:oneCellAnchor>
    <xdr:from>
      <xdr:col>1</xdr:col>
      <xdr:colOff>33867</xdr:colOff>
      <xdr:row>90</xdr:row>
      <xdr:rowOff>93132</xdr:rowOff>
    </xdr:from>
    <xdr:ext cx="762000" cy="762000"/>
    <xdr:pic>
      <xdr:nvPicPr>
        <xdr:cNvPr id="9" name="Picture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20011812"/>
          <a:ext cx="762000" cy="762000"/>
        </a:xfrm>
        <a:prstGeom prst="rect">
          <a:avLst/>
        </a:prstGeom>
      </xdr:spPr>
    </xdr:pic>
    <xdr:clientData/>
  </xdr:oneCellAnchor>
  <xdr:oneCellAnchor>
    <xdr:from>
      <xdr:col>16</xdr:col>
      <xdr:colOff>16932</xdr:colOff>
      <xdr:row>87</xdr:row>
      <xdr:rowOff>8466</xdr:rowOff>
    </xdr:from>
    <xdr:ext cx="1058545" cy="708660"/>
    <xdr:pic>
      <xdr:nvPicPr>
        <xdr:cNvPr id="10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19332786"/>
          <a:ext cx="1058545" cy="708660"/>
        </a:xfrm>
        <a:prstGeom prst="rect">
          <a:avLst/>
        </a:prstGeom>
      </xdr:spPr>
    </xdr:pic>
    <xdr:clientData/>
  </xdr:oneCellAnchor>
  <xdr:oneCellAnchor>
    <xdr:from>
      <xdr:col>0</xdr:col>
      <xdr:colOff>313265</xdr:colOff>
      <xdr:row>129</xdr:row>
      <xdr:rowOff>364066</xdr:rowOff>
    </xdr:from>
    <xdr:ext cx="2018665" cy="777240"/>
    <xdr:pic>
      <xdr:nvPicPr>
        <xdr:cNvPr id="11" name="Picture 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28801906"/>
          <a:ext cx="2018665" cy="777240"/>
        </a:xfrm>
        <a:prstGeom prst="rect">
          <a:avLst/>
        </a:prstGeom>
      </xdr:spPr>
    </xdr:pic>
    <xdr:clientData/>
  </xdr:oneCellAnchor>
  <xdr:oneCellAnchor>
    <xdr:from>
      <xdr:col>1</xdr:col>
      <xdr:colOff>33867</xdr:colOff>
      <xdr:row>133</xdr:row>
      <xdr:rowOff>93132</xdr:rowOff>
    </xdr:from>
    <xdr:ext cx="762000" cy="762000"/>
    <xdr:pic>
      <xdr:nvPicPr>
        <xdr:cNvPr id="12" name="Picture 1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29491092"/>
          <a:ext cx="762000" cy="762000"/>
        </a:xfrm>
        <a:prstGeom prst="rect">
          <a:avLst/>
        </a:prstGeom>
      </xdr:spPr>
    </xdr:pic>
    <xdr:clientData/>
  </xdr:oneCellAnchor>
  <xdr:oneCellAnchor>
    <xdr:from>
      <xdr:col>16</xdr:col>
      <xdr:colOff>16932</xdr:colOff>
      <xdr:row>130</xdr:row>
      <xdr:rowOff>8466</xdr:rowOff>
    </xdr:from>
    <xdr:ext cx="1058545" cy="708660"/>
    <xdr:pic>
      <xdr:nvPicPr>
        <xdr:cNvPr id="13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28812066"/>
          <a:ext cx="1058545" cy="708660"/>
        </a:xfrm>
        <a:prstGeom prst="rect">
          <a:avLst/>
        </a:prstGeom>
      </xdr:spPr>
    </xdr:pic>
    <xdr:clientData/>
  </xdr:oneCellAnchor>
  <xdr:oneCellAnchor>
    <xdr:from>
      <xdr:col>0</xdr:col>
      <xdr:colOff>313265</xdr:colOff>
      <xdr:row>172</xdr:row>
      <xdr:rowOff>364066</xdr:rowOff>
    </xdr:from>
    <xdr:ext cx="2018665" cy="777240"/>
    <xdr:pic>
      <xdr:nvPicPr>
        <xdr:cNvPr id="14" name="Picture 1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38281186"/>
          <a:ext cx="2018665" cy="777240"/>
        </a:xfrm>
        <a:prstGeom prst="rect">
          <a:avLst/>
        </a:prstGeom>
      </xdr:spPr>
    </xdr:pic>
    <xdr:clientData/>
  </xdr:oneCellAnchor>
  <xdr:oneCellAnchor>
    <xdr:from>
      <xdr:col>1</xdr:col>
      <xdr:colOff>33867</xdr:colOff>
      <xdr:row>176</xdr:row>
      <xdr:rowOff>93132</xdr:rowOff>
    </xdr:from>
    <xdr:ext cx="762000" cy="762000"/>
    <xdr:pic>
      <xdr:nvPicPr>
        <xdr:cNvPr id="15" name="Picture 1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38970372"/>
          <a:ext cx="762000" cy="762000"/>
        </a:xfrm>
        <a:prstGeom prst="rect">
          <a:avLst/>
        </a:prstGeom>
      </xdr:spPr>
    </xdr:pic>
    <xdr:clientData/>
  </xdr:oneCellAnchor>
  <xdr:oneCellAnchor>
    <xdr:from>
      <xdr:col>16</xdr:col>
      <xdr:colOff>16932</xdr:colOff>
      <xdr:row>173</xdr:row>
      <xdr:rowOff>8466</xdr:rowOff>
    </xdr:from>
    <xdr:ext cx="1058545" cy="708660"/>
    <xdr:pic>
      <xdr:nvPicPr>
        <xdr:cNvPr id="16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38291346"/>
          <a:ext cx="1058545" cy="708660"/>
        </a:xfrm>
        <a:prstGeom prst="rect">
          <a:avLst/>
        </a:prstGeom>
      </xdr:spPr>
    </xdr:pic>
    <xdr:clientData/>
  </xdr:oneCellAnchor>
  <xdr:oneCellAnchor>
    <xdr:from>
      <xdr:col>0</xdr:col>
      <xdr:colOff>313265</xdr:colOff>
      <xdr:row>215</xdr:row>
      <xdr:rowOff>364066</xdr:rowOff>
    </xdr:from>
    <xdr:ext cx="2018665" cy="777240"/>
    <xdr:pic>
      <xdr:nvPicPr>
        <xdr:cNvPr id="17" name="Picture 1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47760466"/>
          <a:ext cx="2018665" cy="777240"/>
        </a:xfrm>
        <a:prstGeom prst="rect">
          <a:avLst/>
        </a:prstGeom>
      </xdr:spPr>
    </xdr:pic>
    <xdr:clientData/>
  </xdr:oneCellAnchor>
  <xdr:oneCellAnchor>
    <xdr:from>
      <xdr:col>1</xdr:col>
      <xdr:colOff>33867</xdr:colOff>
      <xdr:row>219</xdr:row>
      <xdr:rowOff>93132</xdr:rowOff>
    </xdr:from>
    <xdr:ext cx="762000" cy="762000"/>
    <xdr:pic>
      <xdr:nvPicPr>
        <xdr:cNvPr id="18" name="Picture 1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48449652"/>
          <a:ext cx="762000" cy="762000"/>
        </a:xfrm>
        <a:prstGeom prst="rect">
          <a:avLst/>
        </a:prstGeom>
      </xdr:spPr>
    </xdr:pic>
    <xdr:clientData/>
  </xdr:oneCellAnchor>
  <xdr:oneCellAnchor>
    <xdr:from>
      <xdr:col>16</xdr:col>
      <xdr:colOff>16932</xdr:colOff>
      <xdr:row>216</xdr:row>
      <xdr:rowOff>8466</xdr:rowOff>
    </xdr:from>
    <xdr:ext cx="1058545" cy="708660"/>
    <xdr:pic>
      <xdr:nvPicPr>
        <xdr:cNvPr id="19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47770626"/>
          <a:ext cx="1058545" cy="708660"/>
        </a:xfrm>
        <a:prstGeom prst="rect">
          <a:avLst/>
        </a:prstGeom>
      </xdr:spPr>
    </xdr:pic>
    <xdr:clientData/>
  </xdr:oneCellAnchor>
  <xdr:twoCellAnchor editAs="oneCell">
    <xdr:from>
      <xdr:col>6</xdr:col>
      <xdr:colOff>177801</xdr:colOff>
      <xdr:row>37</xdr:row>
      <xdr:rowOff>76200</xdr:rowOff>
    </xdr:from>
    <xdr:to>
      <xdr:col>12</xdr:col>
      <xdr:colOff>8467</xdr:colOff>
      <xdr:row>42</xdr:row>
      <xdr:rowOff>152400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8458200"/>
          <a:ext cx="1004147" cy="990600"/>
        </a:xfrm>
        <a:prstGeom prst="rect">
          <a:avLst/>
        </a:prstGeom>
      </xdr:spPr>
    </xdr:pic>
    <xdr:clientData/>
  </xdr:twoCellAnchor>
  <xdr:oneCellAnchor>
    <xdr:from>
      <xdr:col>6</xdr:col>
      <xdr:colOff>177801</xdr:colOff>
      <xdr:row>80</xdr:row>
      <xdr:rowOff>76200</xdr:rowOff>
    </xdr:from>
    <xdr:ext cx="1007533" cy="1007533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17937480"/>
          <a:ext cx="1007533" cy="1007533"/>
        </a:xfrm>
        <a:prstGeom prst="rect">
          <a:avLst/>
        </a:prstGeom>
      </xdr:spPr>
    </xdr:pic>
    <xdr:clientData/>
  </xdr:oneCellAnchor>
  <xdr:oneCellAnchor>
    <xdr:from>
      <xdr:col>6</xdr:col>
      <xdr:colOff>177801</xdr:colOff>
      <xdr:row>123</xdr:row>
      <xdr:rowOff>76200</xdr:rowOff>
    </xdr:from>
    <xdr:ext cx="1007533" cy="1007533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27416760"/>
          <a:ext cx="1007533" cy="1007533"/>
        </a:xfrm>
        <a:prstGeom prst="rect">
          <a:avLst/>
        </a:prstGeom>
      </xdr:spPr>
    </xdr:pic>
    <xdr:clientData/>
  </xdr:oneCellAnchor>
  <xdr:oneCellAnchor>
    <xdr:from>
      <xdr:col>6</xdr:col>
      <xdr:colOff>177801</xdr:colOff>
      <xdr:row>166</xdr:row>
      <xdr:rowOff>76200</xdr:rowOff>
    </xdr:from>
    <xdr:ext cx="1007533" cy="1007533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36896040"/>
          <a:ext cx="1007533" cy="1007533"/>
        </a:xfrm>
        <a:prstGeom prst="rect">
          <a:avLst/>
        </a:prstGeom>
      </xdr:spPr>
    </xdr:pic>
    <xdr:clientData/>
  </xdr:oneCellAnchor>
  <xdr:oneCellAnchor>
    <xdr:from>
      <xdr:col>6</xdr:col>
      <xdr:colOff>177801</xdr:colOff>
      <xdr:row>209</xdr:row>
      <xdr:rowOff>76200</xdr:rowOff>
    </xdr:from>
    <xdr:ext cx="1007533" cy="1007533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46375320"/>
          <a:ext cx="1007533" cy="1007533"/>
        </a:xfrm>
        <a:prstGeom prst="rect">
          <a:avLst/>
        </a:prstGeom>
      </xdr:spPr>
    </xdr:pic>
    <xdr:clientData/>
  </xdr:oneCellAnchor>
  <xdr:oneCellAnchor>
    <xdr:from>
      <xdr:col>6</xdr:col>
      <xdr:colOff>177801</xdr:colOff>
      <xdr:row>252</xdr:row>
      <xdr:rowOff>76200</xdr:rowOff>
    </xdr:from>
    <xdr:ext cx="1007533" cy="1007533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55854600"/>
          <a:ext cx="1007533" cy="100753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313265</xdr:colOff>
      <xdr:row>0</xdr:row>
      <xdr:rowOff>364066</xdr:rowOff>
    </xdr:from>
    <xdr:to>
      <xdr:col>3</xdr:col>
      <xdr:colOff>28997</xdr:colOff>
      <xdr:row>4</xdr:row>
      <xdr:rowOff>193039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364066"/>
          <a:ext cx="2016972" cy="789093"/>
        </a:xfrm>
        <a:prstGeom prst="rect">
          <a:avLst/>
        </a:prstGeom>
      </xdr:spPr>
    </xdr:pic>
    <xdr:clientData/>
  </xdr:twoCellAnchor>
  <xdr:twoCellAnchor editAs="oneCell">
    <xdr:from>
      <xdr:col>1</xdr:col>
      <xdr:colOff>33867</xdr:colOff>
      <xdr:row>4</xdr:row>
      <xdr:rowOff>93132</xdr:rowOff>
    </xdr:from>
    <xdr:to>
      <xdr:col>1</xdr:col>
      <xdr:colOff>795867</xdr:colOff>
      <xdr:row>8</xdr:row>
      <xdr:rowOff>76199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1053252"/>
          <a:ext cx="762000" cy="767927"/>
        </a:xfrm>
        <a:prstGeom prst="rect">
          <a:avLst/>
        </a:prstGeom>
      </xdr:spPr>
    </xdr:pic>
    <xdr:clientData/>
  </xdr:twoCellAnchor>
  <xdr:twoCellAnchor editAs="oneCell">
    <xdr:from>
      <xdr:col>16</xdr:col>
      <xdr:colOff>16932</xdr:colOff>
      <xdr:row>1</xdr:row>
      <xdr:rowOff>8466</xdr:rowOff>
    </xdr:from>
    <xdr:to>
      <xdr:col>19</xdr:col>
      <xdr:colOff>279611</xdr:colOff>
      <xdr:row>4</xdr:row>
      <xdr:rowOff>132926</xdr:rowOff>
    </xdr:to>
    <xdr:pic>
      <xdr:nvPicPr>
        <xdr:cNvPr id="4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374226"/>
          <a:ext cx="1055159" cy="718820"/>
        </a:xfrm>
        <a:prstGeom prst="rect">
          <a:avLst/>
        </a:prstGeom>
      </xdr:spPr>
    </xdr:pic>
    <xdr:clientData/>
  </xdr:twoCellAnchor>
  <xdr:oneCellAnchor>
    <xdr:from>
      <xdr:col>0</xdr:col>
      <xdr:colOff>313265</xdr:colOff>
      <xdr:row>43</xdr:row>
      <xdr:rowOff>364066</xdr:rowOff>
    </xdr:from>
    <xdr:ext cx="2018665" cy="777240"/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9843346"/>
          <a:ext cx="2018665" cy="777240"/>
        </a:xfrm>
        <a:prstGeom prst="rect">
          <a:avLst/>
        </a:prstGeom>
      </xdr:spPr>
    </xdr:pic>
    <xdr:clientData/>
  </xdr:oneCellAnchor>
  <xdr:oneCellAnchor>
    <xdr:from>
      <xdr:col>1</xdr:col>
      <xdr:colOff>33867</xdr:colOff>
      <xdr:row>47</xdr:row>
      <xdr:rowOff>93132</xdr:rowOff>
    </xdr:from>
    <xdr:ext cx="762000" cy="762000"/>
    <xdr:pic>
      <xdr:nvPicPr>
        <xdr:cNvPr id="6" name="Pictur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10532532"/>
          <a:ext cx="762000" cy="762000"/>
        </a:xfrm>
        <a:prstGeom prst="rect">
          <a:avLst/>
        </a:prstGeom>
      </xdr:spPr>
    </xdr:pic>
    <xdr:clientData/>
  </xdr:oneCellAnchor>
  <xdr:oneCellAnchor>
    <xdr:from>
      <xdr:col>16</xdr:col>
      <xdr:colOff>16932</xdr:colOff>
      <xdr:row>44</xdr:row>
      <xdr:rowOff>8466</xdr:rowOff>
    </xdr:from>
    <xdr:ext cx="1058545" cy="708660"/>
    <xdr:pic>
      <xdr:nvPicPr>
        <xdr:cNvPr id="7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9853506"/>
          <a:ext cx="1058545" cy="708660"/>
        </a:xfrm>
        <a:prstGeom prst="rect">
          <a:avLst/>
        </a:prstGeom>
      </xdr:spPr>
    </xdr:pic>
    <xdr:clientData/>
  </xdr:oneCellAnchor>
  <xdr:oneCellAnchor>
    <xdr:from>
      <xdr:col>0</xdr:col>
      <xdr:colOff>313265</xdr:colOff>
      <xdr:row>86</xdr:row>
      <xdr:rowOff>364066</xdr:rowOff>
    </xdr:from>
    <xdr:ext cx="2018665" cy="777240"/>
    <xdr:pic>
      <xdr:nvPicPr>
        <xdr:cNvPr id="8" name="Picture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19322626"/>
          <a:ext cx="2018665" cy="777240"/>
        </a:xfrm>
        <a:prstGeom prst="rect">
          <a:avLst/>
        </a:prstGeom>
      </xdr:spPr>
    </xdr:pic>
    <xdr:clientData/>
  </xdr:oneCellAnchor>
  <xdr:oneCellAnchor>
    <xdr:from>
      <xdr:col>1</xdr:col>
      <xdr:colOff>33867</xdr:colOff>
      <xdr:row>90</xdr:row>
      <xdr:rowOff>93132</xdr:rowOff>
    </xdr:from>
    <xdr:ext cx="762000" cy="762000"/>
    <xdr:pic>
      <xdr:nvPicPr>
        <xdr:cNvPr id="9" name="Picture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20011812"/>
          <a:ext cx="762000" cy="762000"/>
        </a:xfrm>
        <a:prstGeom prst="rect">
          <a:avLst/>
        </a:prstGeom>
      </xdr:spPr>
    </xdr:pic>
    <xdr:clientData/>
  </xdr:oneCellAnchor>
  <xdr:oneCellAnchor>
    <xdr:from>
      <xdr:col>16</xdr:col>
      <xdr:colOff>16932</xdr:colOff>
      <xdr:row>87</xdr:row>
      <xdr:rowOff>8466</xdr:rowOff>
    </xdr:from>
    <xdr:ext cx="1058545" cy="708660"/>
    <xdr:pic>
      <xdr:nvPicPr>
        <xdr:cNvPr id="10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19332786"/>
          <a:ext cx="1058545" cy="708660"/>
        </a:xfrm>
        <a:prstGeom prst="rect">
          <a:avLst/>
        </a:prstGeom>
      </xdr:spPr>
    </xdr:pic>
    <xdr:clientData/>
  </xdr:oneCellAnchor>
  <xdr:oneCellAnchor>
    <xdr:from>
      <xdr:col>0</xdr:col>
      <xdr:colOff>313265</xdr:colOff>
      <xdr:row>129</xdr:row>
      <xdr:rowOff>364066</xdr:rowOff>
    </xdr:from>
    <xdr:ext cx="2018665" cy="777240"/>
    <xdr:pic>
      <xdr:nvPicPr>
        <xdr:cNvPr id="11" name="Picture 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28801906"/>
          <a:ext cx="2018665" cy="777240"/>
        </a:xfrm>
        <a:prstGeom prst="rect">
          <a:avLst/>
        </a:prstGeom>
      </xdr:spPr>
    </xdr:pic>
    <xdr:clientData/>
  </xdr:oneCellAnchor>
  <xdr:oneCellAnchor>
    <xdr:from>
      <xdr:col>1</xdr:col>
      <xdr:colOff>33867</xdr:colOff>
      <xdr:row>133</xdr:row>
      <xdr:rowOff>93132</xdr:rowOff>
    </xdr:from>
    <xdr:ext cx="762000" cy="762000"/>
    <xdr:pic>
      <xdr:nvPicPr>
        <xdr:cNvPr id="12" name="Picture 1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29491092"/>
          <a:ext cx="762000" cy="762000"/>
        </a:xfrm>
        <a:prstGeom prst="rect">
          <a:avLst/>
        </a:prstGeom>
      </xdr:spPr>
    </xdr:pic>
    <xdr:clientData/>
  </xdr:oneCellAnchor>
  <xdr:oneCellAnchor>
    <xdr:from>
      <xdr:col>16</xdr:col>
      <xdr:colOff>16932</xdr:colOff>
      <xdr:row>130</xdr:row>
      <xdr:rowOff>8466</xdr:rowOff>
    </xdr:from>
    <xdr:ext cx="1058545" cy="708660"/>
    <xdr:pic>
      <xdr:nvPicPr>
        <xdr:cNvPr id="13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28812066"/>
          <a:ext cx="1058545" cy="708660"/>
        </a:xfrm>
        <a:prstGeom prst="rect">
          <a:avLst/>
        </a:prstGeom>
      </xdr:spPr>
    </xdr:pic>
    <xdr:clientData/>
  </xdr:oneCellAnchor>
  <xdr:oneCellAnchor>
    <xdr:from>
      <xdr:col>0</xdr:col>
      <xdr:colOff>313265</xdr:colOff>
      <xdr:row>172</xdr:row>
      <xdr:rowOff>364066</xdr:rowOff>
    </xdr:from>
    <xdr:ext cx="2018665" cy="777240"/>
    <xdr:pic>
      <xdr:nvPicPr>
        <xdr:cNvPr id="14" name="Picture 1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38281186"/>
          <a:ext cx="2018665" cy="777240"/>
        </a:xfrm>
        <a:prstGeom prst="rect">
          <a:avLst/>
        </a:prstGeom>
      </xdr:spPr>
    </xdr:pic>
    <xdr:clientData/>
  </xdr:oneCellAnchor>
  <xdr:oneCellAnchor>
    <xdr:from>
      <xdr:col>1</xdr:col>
      <xdr:colOff>33867</xdr:colOff>
      <xdr:row>176</xdr:row>
      <xdr:rowOff>93132</xdr:rowOff>
    </xdr:from>
    <xdr:ext cx="762000" cy="762000"/>
    <xdr:pic>
      <xdr:nvPicPr>
        <xdr:cNvPr id="15" name="Picture 1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38970372"/>
          <a:ext cx="762000" cy="762000"/>
        </a:xfrm>
        <a:prstGeom prst="rect">
          <a:avLst/>
        </a:prstGeom>
      </xdr:spPr>
    </xdr:pic>
    <xdr:clientData/>
  </xdr:oneCellAnchor>
  <xdr:oneCellAnchor>
    <xdr:from>
      <xdr:col>16</xdr:col>
      <xdr:colOff>16932</xdr:colOff>
      <xdr:row>173</xdr:row>
      <xdr:rowOff>8466</xdr:rowOff>
    </xdr:from>
    <xdr:ext cx="1058545" cy="708660"/>
    <xdr:pic>
      <xdr:nvPicPr>
        <xdr:cNvPr id="16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38291346"/>
          <a:ext cx="1058545" cy="708660"/>
        </a:xfrm>
        <a:prstGeom prst="rect">
          <a:avLst/>
        </a:prstGeom>
      </xdr:spPr>
    </xdr:pic>
    <xdr:clientData/>
  </xdr:oneCellAnchor>
  <xdr:oneCellAnchor>
    <xdr:from>
      <xdr:col>0</xdr:col>
      <xdr:colOff>313265</xdr:colOff>
      <xdr:row>215</xdr:row>
      <xdr:rowOff>364066</xdr:rowOff>
    </xdr:from>
    <xdr:ext cx="2018665" cy="777240"/>
    <xdr:pic>
      <xdr:nvPicPr>
        <xdr:cNvPr id="17" name="Picture 1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47760466"/>
          <a:ext cx="2018665" cy="777240"/>
        </a:xfrm>
        <a:prstGeom prst="rect">
          <a:avLst/>
        </a:prstGeom>
      </xdr:spPr>
    </xdr:pic>
    <xdr:clientData/>
  </xdr:oneCellAnchor>
  <xdr:oneCellAnchor>
    <xdr:from>
      <xdr:col>1</xdr:col>
      <xdr:colOff>33867</xdr:colOff>
      <xdr:row>219</xdr:row>
      <xdr:rowOff>93132</xdr:rowOff>
    </xdr:from>
    <xdr:ext cx="762000" cy="762000"/>
    <xdr:pic>
      <xdr:nvPicPr>
        <xdr:cNvPr id="18" name="Picture 1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48449652"/>
          <a:ext cx="762000" cy="762000"/>
        </a:xfrm>
        <a:prstGeom prst="rect">
          <a:avLst/>
        </a:prstGeom>
      </xdr:spPr>
    </xdr:pic>
    <xdr:clientData/>
  </xdr:oneCellAnchor>
  <xdr:oneCellAnchor>
    <xdr:from>
      <xdr:col>16</xdr:col>
      <xdr:colOff>16932</xdr:colOff>
      <xdr:row>216</xdr:row>
      <xdr:rowOff>8466</xdr:rowOff>
    </xdr:from>
    <xdr:ext cx="1058545" cy="708660"/>
    <xdr:pic>
      <xdr:nvPicPr>
        <xdr:cNvPr id="19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47770626"/>
          <a:ext cx="1058545" cy="708660"/>
        </a:xfrm>
        <a:prstGeom prst="rect">
          <a:avLst/>
        </a:prstGeom>
      </xdr:spPr>
    </xdr:pic>
    <xdr:clientData/>
  </xdr:oneCellAnchor>
  <xdr:twoCellAnchor editAs="oneCell">
    <xdr:from>
      <xdr:col>6</xdr:col>
      <xdr:colOff>177801</xdr:colOff>
      <xdr:row>37</xdr:row>
      <xdr:rowOff>76200</xdr:rowOff>
    </xdr:from>
    <xdr:to>
      <xdr:col>12</xdr:col>
      <xdr:colOff>8468</xdr:colOff>
      <xdr:row>42</xdr:row>
      <xdr:rowOff>152400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8458200"/>
          <a:ext cx="1004147" cy="990600"/>
        </a:xfrm>
        <a:prstGeom prst="rect">
          <a:avLst/>
        </a:prstGeom>
      </xdr:spPr>
    </xdr:pic>
    <xdr:clientData/>
  </xdr:twoCellAnchor>
  <xdr:oneCellAnchor>
    <xdr:from>
      <xdr:col>6</xdr:col>
      <xdr:colOff>177801</xdr:colOff>
      <xdr:row>80</xdr:row>
      <xdr:rowOff>76200</xdr:rowOff>
    </xdr:from>
    <xdr:ext cx="1007533" cy="1007533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17937480"/>
          <a:ext cx="1007533" cy="1007533"/>
        </a:xfrm>
        <a:prstGeom prst="rect">
          <a:avLst/>
        </a:prstGeom>
      </xdr:spPr>
    </xdr:pic>
    <xdr:clientData/>
  </xdr:oneCellAnchor>
  <xdr:oneCellAnchor>
    <xdr:from>
      <xdr:col>6</xdr:col>
      <xdr:colOff>177801</xdr:colOff>
      <xdr:row>123</xdr:row>
      <xdr:rowOff>76200</xdr:rowOff>
    </xdr:from>
    <xdr:ext cx="1007533" cy="1007533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27416760"/>
          <a:ext cx="1007533" cy="1007533"/>
        </a:xfrm>
        <a:prstGeom prst="rect">
          <a:avLst/>
        </a:prstGeom>
      </xdr:spPr>
    </xdr:pic>
    <xdr:clientData/>
  </xdr:oneCellAnchor>
  <xdr:oneCellAnchor>
    <xdr:from>
      <xdr:col>6</xdr:col>
      <xdr:colOff>177801</xdr:colOff>
      <xdr:row>166</xdr:row>
      <xdr:rowOff>76200</xdr:rowOff>
    </xdr:from>
    <xdr:ext cx="1007533" cy="1007533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36896040"/>
          <a:ext cx="1007533" cy="1007533"/>
        </a:xfrm>
        <a:prstGeom prst="rect">
          <a:avLst/>
        </a:prstGeom>
      </xdr:spPr>
    </xdr:pic>
    <xdr:clientData/>
  </xdr:oneCellAnchor>
  <xdr:oneCellAnchor>
    <xdr:from>
      <xdr:col>6</xdr:col>
      <xdr:colOff>177801</xdr:colOff>
      <xdr:row>209</xdr:row>
      <xdr:rowOff>76200</xdr:rowOff>
    </xdr:from>
    <xdr:ext cx="1007533" cy="1007533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46375320"/>
          <a:ext cx="1007533" cy="1007533"/>
        </a:xfrm>
        <a:prstGeom prst="rect">
          <a:avLst/>
        </a:prstGeom>
      </xdr:spPr>
    </xdr:pic>
    <xdr:clientData/>
  </xdr:oneCellAnchor>
  <xdr:oneCellAnchor>
    <xdr:from>
      <xdr:col>6</xdr:col>
      <xdr:colOff>177801</xdr:colOff>
      <xdr:row>252</xdr:row>
      <xdr:rowOff>76200</xdr:rowOff>
    </xdr:from>
    <xdr:ext cx="1007533" cy="1007533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55854600"/>
          <a:ext cx="1007533" cy="1007533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B1:O130"/>
  <sheetViews>
    <sheetView topLeftCell="A12" workbookViewId="0">
      <selection activeCell="E3" sqref="B3:T34"/>
    </sheetView>
  </sheetViews>
  <sheetFormatPr defaultColWidth="8.86328125" defaultRowHeight="15.75"/>
  <cols>
    <col min="1" max="1" width="9" style="181" customWidth="1"/>
    <col min="2" max="2" width="6.1328125" style="33" customWidth="1"/>
    <col min="3" max="3" width="4.1328125" style="181" customWidth="1"/>
    <col min="4" max="4" width="45.6640625" style="181" customWidth="1"/>
    <col min="5" max="5" width="19.86328125" style="185" customWidth="1"/>
    <col min="6" max="6" width="4.33203125" style="181" customWidth="1"/>
    <col min="7" max="7" width="7.53125" style="181" customWidth="1"/>
    <col min="8" max="8" width="6.6640625" style="185" customWidth="1"/>
    <col min="9" max="9" width="35.46484375" style="187" customWidth="1"/>
    <col min="10" max="10" width="21.1328125" style="181" customWidth="1"/>
    <col min="11" max="11" width="17.53125" style="253" customWidth="1"/>
    <col min="12" max="12" width="5.1328125" style="182" hidden="1" customWidth="1"/>
    <col min="13" max="13" width="23.53125" style="181" hidden="1" customWidth="1"/>
    <col min="14" max="14" width="8" style="181" hidden="1" customWidth="1"/>
    <col min="15" max="16384" width="8.86328125" style="181"/>
  </cols>
  <sheetData>
    <row r="1" spans="2:15">
      <c r="B1" s="377" t="s">
        <v>113</v>
      </c>
      <c r="C1" s="378"/>
      <c r="D1" s="378"/>
      <c r="E1" s="378"/>
      <c r="F1" s="379" t="s">
        <v>111</v>
      </c>
      <c r="G1" s="380"/>
      <c r="H1" s="380"/>
      <c r="I1" s="380"/>
      <c r="J1" s="380"/>
      <c r="K1" s="380"/>
      <c r="L1" s="380"/>
      <c r="M1" s="380"/>
      <c r="N1" s="380"/>
      <c r="O1" s="381"/>
    </row>
    <row r="2" spans="2:15" ht="48.6" customHeight="1" thickBot="1">
      <c r="B2" s="203" t="s">
        <v>113</v>
      </c>
      <c r="C2" s="204" t="s">
        <v>70</v>
      </c>
      <c r="D2" s="205" t="s">
        <v>24</v>
      </c>
      <c r="E2" s="210" t="s">
        <v>112</v>
      </c>
      <c r="F2" s="208" t="s">
        <v>119</v>
      </c>
      <c r="G2" s="209" t="s">
        <v>70</v>
      </c>
      <c r="H2" s="209" t="s">
        <v>116</v>
      </c>
      <c r="I2" s="178" t="s">
        <v>24</v>
      </c>
      <c r="J2" s="205" t="s">
        <v>112</v>
      </c>
      <c r="K2" s="250" t="s">
        <v>121</v>
      </c>
      <c r="L2" s="211"/>
      <c r="M2" s="212"/>
      <c r="N2" s="212"/>
      <c r="O2" s="206" t="s">
        <v>120</v>
      </c>
    </row>
    <row r="3" spans="2:15">
      <c r="B3" s="372" t="s">
        <v>62</v>
      </c>
      <c r="C3" s="195">
        <v>1</v>
      </c>
      <c r="D3" s="202" t="str">
        <f>IF(ISERROR(VLOOKUP(C3,$G$3:$I$130,3,FALSE)),"",(VLOOKUP(C3,$G$3:$I$130,3,FALSE)))</f>
        <v/>
      </c>
      <c r="E3" s="191" t="str">
        <f>IF(D3="","",INDEX($J$3:$J$130,MATCH(C3,$G$3:$G$130,0)))</f>
        <v/>
      </c>
      <c r="F3" s="355">
        <v>1</v>
      </c>
      <c r="G3" s="356"/>
      <c r="H3" s="257"/>
      <c r="I3" s="207" t="str">
        <f>IF(ISERROR(VLOOKUP(H3,Baza!A:C,2,FALSE)&amp;" "&amp;"("&amp;H3&amp;")"),"",(VLOOKUP(H3,Baza!A:C,2,FALSE)&amp;" "&amp;"("&amp;H3&amp;")"))</f>
        <v/>
      </c>
      <c r="J3" s="207" t="str">
        <f>IF(ISERROR(VLOOKUP(H3,Baza!A:C,3,FALSE)),"",(VLOOKUP(H3,Baza!A:C,3,FALSE)))</f>
        <v/>
      </c>
      <c r="K3" s="251" t="str">
        <f>IF(ISERROR(VLOOKUP(H3,Baza!A:D,4,FALSE)),"",(VLOOKUP(H3,Baza!A:D,4,FALSE)))</f>
        <v/>
      </c>
      <c r="M3" s="181" t="e">
        <f t="shared" ref="M3:M35" si="0">VLOOKUP(C3,$H$3:$J$34,3,FALSE)</f>
        <v>#N/A</v>
      </c>
      <c r="N3" s="181">
        <v>1</v>
      </c>
      <c r="O3" s="186"/>
    </row>
    <row r="4" spans="2:15">
      <c r="B4" s="373"/>
      <c r="C4" s="193">
        <v>2</v>
      </c>
      <c r="D4" s="202" t="str">
        <f t="shared" ref="D4:D67" si="1">IF(ISERROR(VLOOKUP(C4,$G$3:$I$130,3,FALSE)),"",(VLOOKUP(C4,$G$3:$I$130,3,FALSE)))</f>
        <v/>
      </c>
      <c r="E4" s="191" t="str">
        <f t="shared" ref="E4:E67" si="2">IF(D4="","",INDEX($J$3:$J$130,MATCH(C4,$G$3:$G$130,0)))</f>
        <v/>
      </c>
      <c r="F4" s="357">
        <v>2</v>
      </c>
      <c r="G4" s="358"/>
      <c r="H4" s="257"/>
      <c r="I4" s="188" t="str">
        <f>IF(ISERROR(VLOOKUP(H4,Baza!A:C,2,FALSE)&amp;" "&amp;"("&amp;H4&amp;")"),"",(VLOOKUP(H4,Baza!A:C,2,FALSE)&amp;" "&amp;"("&amp;H4&amp;")"))</f>
        <v/>
      </c>
      <c r="J4" s="188" t="str">
        <f>IF(ISERROR(VLOOKUP(H4,Baza!A:C,3,FALSE)),"",(VLOOKUP(H4,Baza!A:C,3,FALSE)))</f>
        <v/>
      </c>
      <c r="K4" s="252" t="str">
        <f>IF(ISERROR(VLOOKUP(H4,Baza!A:D,4,FALSE)),"",(VLOOKUP(H4,Baza!A:D,4,FALSE)))</f>
        <v/>
      </c>
      <c r="M4" s="181" t="e">
        <f t="shared" si="0"/>
        <v>#N/A</v>
      </c>
      <c r="N4" s="181">
        <v>2</v>
      </c>
      <c r="O4" s="183">
        <v>2</v>
      </c>
    </row>
    <row r="5" spans="2:15">
      <c r="B5" s="373"/>
      <c r="C5" s="193">
        <v>3</v>
      </c>
      <c r="D5" s="202" t="str">
        <f t="shared" si="1"/>
        <v/>
      </c>
      <c r="E5" s="191" t="str">
        <f t="shared" si="2"/>
        <v/>
      </c>
      <c r="F5" s="355">
        <v>3</v>
      </c>
      <c r="G5" s="358"/>
      <c r="H5" s="257"/>
      <c r="I5" s="188" t="str">
        <f>IF(ISERROR(VLOOKUP(H5,Baza!A:C,2,FALSE)&amp;" "&amp;"("&amp;H5&amp;")"),"",(VLOOKUP(H5,Baza!A:C,2,FALSE)&amp;" "&amp;"("&amp;H5&amp;")"))</f>
        <v/>
      </c>
      <c r="J5" s="188" t="str">
        <f>IF(ISERROR(VLOOKUP(H5,Baza!A:C,3,FALSE)),"",(VLOOKUP(H5,Baza!A:C,3,FALSE)))</f>
        <v/>
      </c>
      <c r="K5" s="252" t="str">
        <f>IF(ISERROR(VLOOKUP(H5,Baza!A:D,4,FALSE)),"",(VLOOKUP(H5,Baza!A:D,4,FALSE)))</f>
        <v/>
      </c>
      <c r="M5" s="181" t="e">
        <f t="shared" si="0"/>
        <v>#N/A</v>
      </c>
      <c r="N5" s="181">
        <v>3</v>
      </c>
      <c r="O5" s="183"/>
    </row>
    <row r="6" spans="2:15" ht="16.149999999999999" thickBot="1">
      <c r="B6" s="374"/>
      <c r="C6" s="196">
        <v>4</v>
      </c>
      <c r="D6" s="202" t="str">
        <f t="shared" si="1"/>
        <v/>
      </c>
      <c r="E6" s="191" t="str">
        <f t="shared" si="2"/>
        <v/>
      </c>
      <c r="F6" s="357">
        <v>4</v>
      </c>
      <c r="G6" s="358"/>
      <c r="H6" s="257"/>
      <c r="I6" s="188" t="str">
        <f>IF(ISERROR(VLOOKUP(H6,Baza!A:C,2,FALSE)&amp;" "&amp;"("&amp;H6&amp;")"),"",(VLOOKUP(H6,Baza!A:C,2,FALSE)&amp;" "&amp;"("&amp;H6&amp;")"))</f>
        <v/>
      </c>
      <c r="J6" s="188" t="str">
        <f>IF(ISERROR(VLOOKUP(H6,Baza!A:C,3,FALSE)),"",(VLOOKUP(H6,Baza!A:C,3,FALSE)))</f>
        <v/>
      </c>
      <c r="K6" s="252" t="str">
        <f>IF(ISERROR(VLOOKUP(H6,Baza!A:D,4,FALSE)),"",(VLOOKUP(H6,Baza!A:D,4,FALSE)))</f>
        <v/>
      </c>
      <c r="M6" s="181" t="e">
        <f t="shared" si="0"/>
        <v>#N/A</v>
      </c>
      <c r="N6" s="181">
        <v>4</v>
      </c>
      <c r="O6" s="183"/>
    </row>
    <row r="7" spans="2:15">
      <c r="B7" s="375" t="s">
        <v>63</v>
      </c>
      <c r="C7" s="192">
        <v>5</v>
      </c>
      <c r="D7" s="202" t="str">
        <f t="shared" si="1"/>
        <v/>
      </c>
      <c r="E7" s="191" t="str">
        <f t="shared" si="2"/>
        <v/>
      </c>
      <c r="F7" s="355">
        <v>5</v>
      </c>
      <c r="G7" s="358"/>
      <c r="H7" s="257"/>
      <c r="I7" s="188" t="str">
        <f>IF(ISERROR(VLOOKUP(H7,Baza!A:C,2,FALSE)&amp;" "&amp;"("&amp;H7&amp;")"),"",(VLOOKUP(H7,Baza!A:C,2,FALSE)&amp;" "&amp;"("&amp;H7&amp;")"))</f>
        <v/>
      </c>
      <c r="J7" s="188" t="str">
        <f>IF(ISERROR(VLOOKUP(H7,Baza!A:C,3,FALSE)),"",(VLOOKUP(H7,Baza!A:C,3,FALSE)))</f>
        <v/>
      </c>
      <c r="K7" s="252" t="str">
        <f>IF(ISERROR(VLOOKUP(H7,Baza!A:D,4,FALSE)),"",(VLOOKUP(H7,Baza!A:D,4,FALSE)))</f>
        <v/>
      </c>
      <c r="M7" s="181" t="e">
        <f t="shared" si="0"/>
        <v>#N/A</v>
      </c>
      <c r="N7" s="181">
        <v>5</v>
      </c>
      <c r="O7" s="183">
        <v>1</v>
      </c>
    </row>
    <row r="8" spans="2:15">
      <c r="B8" s="373"/>
      <c r="C8" s="193">
        <v>6</v>
      </c>
      <c r="D8" s="202" t="str">
        <f t="shared" si="1"/>
        <v/>
      </c>
      <c r="E8" s="191" t="str">
        <f t="shared" si="2"/>
        <v/>
      </c>
      <c r="F8" s="357">
        <v>6</v>
      </c>
      <c r="G8" s="358"/>
      <c r="H8" s="359"/>
      <c r="I8" s="188" t="str">
        <f>IF(ISERROR(VLOOKUP(H8,Baza!A:C,2,FALSE)&amp;" "&amp;"("&amp;H8&amp;")"),"",(VLOOKUP(H8,Baza!A:C,2,FALSE)&amp;" "&amp;"("&amp;H8&amp;")"))</f>
        <v/>
      </c>
      <c r="J8" s="188" t="str">
        <f>IF(ISERROR(VLOOKUP(H8,Baza!A:C,3,FALSE)),"",(VLOOKUP(H8,Baza!A:C,3,FALSE)))</f>
        <v/>
      </c>
      <c r="K8" s="252" t="str">
        <f>IF(ISERROR(VLOOKUP(H8,Baza!A:D,4,FALSE)),"",(VLOOKUP(H8,Baza!A:D,4,FALSE)))</f>
        <v/>
      </c>
      <c r="M8" s="181" t="e">
        <f t="shared" si="0"/>
        <v>#N/A</v>
      </c>
      <c r="N8" s="181">
        <v>6</v>
      </c>
      <c r="O8" s="183">
        <v>2</v>
      </c>
    </row>
    <row r="9" spans="2:15">
      <c r="B9" s="373"/>
      <c r="C9" s="193">
        <v>7</v>
      </c>
      <c r="D9" s="202" t="str">
        <f t="shared" si="1"/>
        <v/>
      </c>
      <c r="E9" s="191" t="str">
        <f t="shared" si="2"/>
        <v/>
      </c>
      <c r="F9" s="355">
        <v>7</v>
      </c>
      <c r="G9" s="358"/>
      <c r="H9" s="257"/>
      <c r="I9" s="188" t="str">
        <f>IF(ISERROR(VLOOKUP(H9,Baza!A:C,2,FALSE)&amp;" "&amp;"("&amp;H9&amp;")"),"",(VLOOKUP(H9,Baza!A:C,2,FALSE)&amp;" "&amp;"("&amp;H9&amp;")"))</f>
        <v/>
      </c>
      <c r="J9" s="188" t="str">
        <f>IF(ISERROR(VLOOKUP(H9,Baza!A:C,3,FALSE)),"",(VLOOKUP(H9,Baza!A:C,3,FALSE)))</f>
        <v/>
      </c>
      <c r="K9" s="252" t="str">
        <f>IF(ISERROR(VLOOKUP(H9,Baza!A:D,4,FALSE)),"",(VLOOKUP(H9,Baza!A:D,4,FALSE)))</f>
        <v/>
      </c>
      <c r="M9" s="181" t="e">
        <f t="shared" si="0"/>
        <v>#N/A</v>
      </c>
      <c r="N9" s="181">
        <v>7</v>
      </c>
      <c r="O9" s="183">
        <v>2</v>
      </c>
    </row>
    <row r="10" spans="2:15" ht="16.149999999999999" thickBot="1">
      <c r="B10" s="376"/>
      <c r="C10" s="194">
        <v>8</v>
      </c>
      <c r="D10" s="202" t="str">
        <f t="shared" si="1"/>
        <v/>
      </c>
      <c r="E10" s="191" t="str">
        <f t="shared" si="2"/>
        <v/>
      </c>
      <c r="F10" s="357">
        <v>8</v>
      </c>
      <c r="G10" s="358"/>
      <c r="H10" s="257"/>
      <c r="I10" s="188" t="str">
        <f>IF(ISERROR(VLOOKUP(H10,Baza!A:C,2,FALSE)&amp;" "&amp;"("&amp;H10&amp;")"),"",(VLOOKUP(H10,Baza!A:C,2,FALSE)&amp;" "&amp;"("&amp;H10&amp;")"))</f>
        <v/>
      </c>
      <c r="J10" s="188" t="str">
        <f>IF(ISERROR(VLOOKUP(H10,Baza!A:C,3,FALSE)),"",(VLOOKUP(H10,Baza!A:C,3,FALSE)))</f>
        <v/>
      </c>
      <c r="K10" s="252" t="str">
        <f>IF(ISERROR(VLOOKUP(H10,Baza!A:D,4,FALSE)),"",(VLOOKUP(H10,Baza!A:D,4,FALSE)))</f>
        <v/>
      </c>
      <c r="M10" s="181" t="e">
        <f t="shared" si="0"/>
        <v>#N/A</v>
      </c>
      <c r="N10" s="181">
        <v>8</v>
      </c>
      <c r="O10" s="183"/>
    </row>
    <row r="11" spans="2:15">
      <c r="B11" s="372" t="s">
        <v>64</v>
      </c>
      <c r="C11" s="195">
        <v>9</v>
      </c>
      <c r="D11" s="202" t="str">
        <f t="shared" si="1"/>
        <v/>
      </c>
      <c r="E11" s="191" t="str">
        <f t="shared" si="2"/>
        <v/>
      </c>
      <c r="F11" s="355">
        <v>9</v>
      </c>
      <c r="G11" s="358"/>
      <c r="H11" s="257"/>
      <c r="I11" s="188" t="str">
        <f>IF(ISERROR(VLOOKUP(H11,Baza!A:C,2,FALSE)&amp;" "&amp;"("&amp;H11&amp;")"),"",(VLOOKUP(H11,Baza!A:C,2,FALSE)&amp;" "&amp;"("&amp;H11&amp;")"))</f>
        <v/>
      </c>
      <c r="J11" s="188" t="str">
        <f>IF(ISERROR(VLOOKUP(H11,Baza!A:C,3,FALSE)),"",(VLOOKUP(H11,Baza!A:C,3,FALSE)))</f>
        <v/>
      </c>
      <c r="K11" s="252" t="str">
        <f>IF(ISERROR(VLOOKUP(H11,Baza!A:D,4,FALSE)),"",(VLOOKUP(H11,Baza!A:D,4,FALSE)))</f>
        <v/>
      </c>
      <c r="M11" s="181" t="e">
        <f t="shared" si="0"/>
        <v>#N/A</v>
      </c>
      <c r="N11" s="181">
        <v>9</v>
      </c>
      <c r="O11" s="183">
        <v>1</v>
      </c>
    </row>
    <row r="12" spans="2:15">
      <c r="B12" s="373"/>
      <c r="C12" s="193">
        <v>10</v>
      </c>
      <c r="D12" s="202" t="str">
        <f t="shared" si="1"/>
        <v/>
      </c>
      <c r="E12" s="191" t="str">
        <f t="shared" si="2"/>
        <v/>
      </c>
      <c r="F12" s="357">
        <v>10</v>
      </c>
      <c r="G12" s="358"/>
      <c r="H12" s="257"/>
      <c r="I12" s="188" t="str">
        <f>IF(ISERROR(VLOOKUP(H12,Baza!A:C,2,FALSE)&amp;" "&amp;"("&amp;H12&amp;")"),"",(VLOOKUP(H12,Baza!A:C,2,FALSE)&amp;" "&amp;"("&amp;H12&amp;")"))</f>
        <v/>
      </c>
      <c r="J12" s="188" t="str">
        <f>IF(ISERROR(VLOOKUP(H12,Baza!A:C,3,FALSE)),"",(VLOOKUP(H12,Baza!A:C,3,FALSE)))</f>
        <v/>
      </c>
      <c r="K12" s="252" t="str">
        <f>IF(ISERROR(VLOOKUP(H12,Baza!A:D,4,FALSE)),"",(VLOOKUP(H12,Baza!A:D,4,FALSE)))</f>
        <v/>
      </c>
      <c r="M12" s="181" t="e">
        <f t="shared" si="0"/>
        <v>#N/A</v>
      </c>
      <c r="N12" s="181">
        <v>10</v>
      </c>
      <c r="O12" s="183">
        <v>2</v>
      </c>
    </row>
    <row r="13" spans="2:15">
      <c r="B13" s="373"/>
      <c r="C13" s="193">
        <v>11</v>
      </c>
      <c r="D13" s="202" t="str">
        <f t="shared" si="1"/>
        <v/>
      </c>
      <c r="E13" s="191" t="str">
        <f t="shared" si="2"/>
        <v/>
      </c>
      <c r="F13" s="355">
        <v>11</v>
      </c>
      <c r="G13" s="358"/>
      <c r="H13" s="257"/>
      <c r="I13" s="188" t="str">
        <f>IF(ISERROR(VLOOKUP(H13,Baza!A:C,2,FALSE)&amp;" "&amp;"("&amp;H13&amp;")"),"",(VLOOKUP(H13,Baza!A:C,2,FALSE)&amp;" "&amp;"("&amp;H13&amp;")"))</f>
        <v/>
      </c>
      <c r="J13" s="188" t="str">
        <f>IF(ISERROR(VLOOKUP(H13,Baza!A:C,3,FALSE)),"",(VLOOKUP(H13,Baza!A:C,3,FALSE)))</f>
        <v/>
      </c>
      <c r="K13" s="252" t="str">
        <f>IF(ISERROR(VLOOKUP(H13,Baza!A:D,4,FALSE)),"",(VLOOKUP(H13,Baza!A:D,4,FALSE)))</f>
        <v/>
      </c>
      <c r="M13" s="181" t="e">
        <f t="shared" si="0"/>
        <v>#N/A</v>
      </c>
      <c r="N13" s="181">
        <v>11</v>
      </c>
      <c r="O13" s="183"/>
    </row>
    <row r="14" spans="2:15" ht="16.149999999999999" thickBot="1">
      <c r="B14" s="374"/>
      <c r="C14" s="196">
        <v>12</v>
      </c>
      <c r="D14" s="202" t="str">
        <f t="shared" si="1"/>
        <v/>
      </c>
      <c r="E14" s="191" t="str">
        <f t="shared" si="2"/>
        <v/>
      </c>
      <c r="F14" s="357">
        <v>12</v>
      </c>
      <c r="G14" s="358"/>
      <c r="H14" s="257"/>
      <c r="I14" s="188" t="str">
        <f>IF(ISERROR(VLOOKUP(H14,Baza!A:C,2,FALSE)&amp;" "&amp;"("&amp;H14&amp;")"),"",(VLOOKUP(H14,Baza!A:C,2,FALSE)&amp;" "&amp;"("&amp;H14&amp;")"))</f>
        <v/>
      </c>
      <c r="J14" s="188" t="str">
        <f>IF(ISERROR(VLOOKUP(H14,Baza!A:C,3,FALSE)),"",(VLOOKUP(H14,Baza!A:C,3,FALSE)))</f>
        <v/>
      </c>
      <c r="K14" s="252" t="str">
        <f>IF(ISERROR(VLOOKUP(H14,Baza!A:D,4,FALSE)),"",(VLOOKUP(H14,Baza!A:D,4,FALSE)))</f>
        <v/>
      </c>
      <c r="M14" s="181" t="e">
        <f t="shared" si="0"/>
        <v>#N/A</v>
      </c>
      <c r="N14" s="181">
        <v>12</v>
      </c>
      <c r="O14" s="183">
        <v>2</v>
      </c>
    </row>
    <row r="15" spans="2:15">
      <c r="B15" s="375" t="s">
        <v>65</v>
      </c>
      <c r="C15" s="192">
        <v>13</v>
      </c>
      <c r="D15" s="202" t="str">
        <f t="shared" si="1"/>
        <v/>
      </c>
      <c r="E15" s="191" t="str">
        <f t="shared" si="2"/>
        <v/>
      </c>
      <c r="F15" s="355">
        <v>13</v>
      </c>
      <c r="G15" s="360"/>
      <c r="H15" s="257"/>
      <c r="I15" s="188" t="str">
        <f>IF(ISERROR(VLOOKUP(H15,Baza!A:C,2,FALSE)&amp;" "&amp;"("&amp;H15&amp;")"),"",(VLOOKUP(H15,Baza!A:C,2,FALSE)&amp;" "&amp;"("&amp;H15&amp;")"))</f>
        <v/>
      </c>
      <c r="J15" s="188" t="str">
        <f>IF(ISERROR(VLOOKUP(H15,Baza!A:C,3,FALSE)),"",(VLOOKUP(H15,Baza!A:C,3,FALSE)))</f>
        <v/>
      </c>
      <c r="K15" s="252" t="str">
        <f>IF(ISERROR(VLOOKUP(H15,Baza!A:D,4,FALSE)),"",(VLOOKUP(H15,Baza!A:D,4,FALSE)))</f>
        <v/>
      </c>
      <c r="M15" s="181" t="e">
        <f t="shared" si="0"/>
        <v>#N/A</v>
      </c>
      <c r="N15" s="181">
        <v>13</v>
      </c>
      <c r="O15" s="183">
        <v>2</v>
      </c>
    </row>
    <row r="16" spans="2:15">
      <c r="B16" s="373"/>
      <c r="C16" s="193">
        <v>14</v>
      </c>
      <c r="D16" s="202" t="str">
        <f t="shared" si="1"/>
        <v/>
      </c>
      <c r="E16" s="191" t="str">
        <f t="shared" si="2"/>
        <v/>
      </c>
      <c r="F16" s="357">
        <v>14</v>
      </c>
      <c r="G16" s="358"/>
      <c r="H16" s="257"/>
      <c r="I16" s="188" t="str">
        <f>IF(ISERROR(VLOOKUP(H16,Baza!A:C,2,FALSE)&amp;" "&amp;"("&amp;H16&amp;")"),"",(VLOOKUP(H16,Baza!A:C,2,FALSE)&amp;" "&amp;"("&amp;H16&amp;")"))</f>
        <v/>
      </c>
      <c r="J16" s="188" t="str">
        <f>IF(ISERROR(VLOOKUP(H16,Baza!A:C,3,FALSE)),"",(VLOOKUP(H16,Baza!A:C,3,FALSE)))</f>
        <v/>
      </c>
      <c r="K16" s="252" t="str">
        <f>IF(ISERROR(VLOOKUP(H16,Baza!A:D,4,FALSE)),"",(VLOOKUP(H16,Baza!A:D,4,FALSE)))</f>
        <v/>
      </c>
      <c r="M16" s="181" t="e">
        <f t="shared" si="0"/>
        <v>#N/A</v>
      </c>
      <c r="N16" s="181">
        <v>14</v>
      </c>
      <c r="O16" s="183">
        <v>1</v>
      </c>
    </row>
    <row r="17" spans="2:15">
      <c r="B17" s="373"/>
      <c r="C17" s="193">
        <v>15</v>
      </c>
      <c r="D17" s="202" t="str">
        <f t="shared" si="1"/>
        <v/>
      </c>
      <c r="E17" s="191" t="str">
        <f t="shared" si="2"/>
        <v/>
      </c>
      <c r="F17" s="355">
        <v>15</v>
      </c>
      <c r="G17" s="358"/>
      <c r="H17" s="257"/>
      <c r="I17" s="188" t="str">
        <f>IF(ISERROR(VLOOKUP(H17,Baza!A:C,2,FALSE)&amp;" "&amp;"("&amp;H17&amp;")"),"",(VLOOKUP(H17,Baza!A:C,2,FALSE)&amp;" "&amp;"("&amp;H17&amp;")"))</f>
        <v/>
      </c>
      <c r="J17" s="188" t="str">
        <f>IF(ISERROR(VLOOKUP(H17,Baza!A:C,3,FALSE)),"",(VLOOKUP(H17,Baza!A:C,3,FALSE)))</f>
        <v/>
      </c>
      <c r="K17" s="252" t="str">
        <f>IF(ISERROR(VLOOKUP(H17,Baza!A:D,4,FALSE)),"",(VLOOKUP(H17,Baza!A:D,4,FALSE)))</f>
        <v/>
      </c>
      <c r="M17" s="181" t="e">
        <f t="shared" si="0"/>
        <v>#N/A</v>
      </c>
      <c r="N17" s="181">
        <v>15</v>
      </c>
      <c r="O17" s="183">
        <v>1</v>
      </c>
    </row>
    <row r="18" spans="2:15" ht="16.149999999999999" thickBot="1">
      <c r="B18" s="376"/>
      <c r="C18" s="194">
        <v>16</v>
      </c>
      <c r="D18" s="202" t="str">
        <f t="shared" si="1"/>
        <v/>
      </c>
      <c r="E18" s="191" t="str">
        <f t="shared" si="2"/>
        <v/>
      </c>
      <c r="F18" s="357">
        <v>16</v>
      </c>
      <c r="G18" s="358"/>
      <c r="H18" s="257"/>
      <c r="I18" s="188" t="str">
        <f>IF(ISERROR(VLOOKUP(H18,Baza!A:C,2,FALSE)&amp;" "&amp;"("&amp;H18&amp;")"),"",(VLOOKUP(H18,Baza!A:C,2,FALSE)&amp;" "&amp;"("&amp;H18&amp;")"))</f>
        <v/>
      </c>
      <c r="J18" s="188" t="str">
        <f>IF(ISERROR(VLOOKUP(H18,Baza!A:C,3,FALSE)),"",(VLOOKUP(H18,Baza!A:C,3,FALSE)))</f>
        <v/>
      </c>
      <c r="K18" s="252" t="str">
        <f>IF(ISERROR(VLOOKUP(H18,Baza!A:D,4,FALSE)),"",(VLOOKUP(H18,Baza!A:D,4,FALSE)))</f>
        <v/>
      </c>
      <c r="M18" s="181" t="e">
        <f t="shared" si="0"/>
        <v>#N/A</v>
      </c>
      <c r="N18" s="181">
        <v>16</v>
      </c>
      <c r="O18" s="183"/>
    </row>
    <row r="19" spans="2:15">
      <c r="B19" s="372" t="s">
        <v>66</v>
      </c>
      <c r="C19" s="201">
        <v>17</v>
      </c>
      <c r="D19" s="202" t="str">
        <f t="shared" si="1"/>
        <v/>
      </c>
      <c r="E19" s="191" t="str">
        <f t="shared" si="2"/>
        <v/>
      </c>
      <c r="F19" s="355">
        <v>17</v>
      </c>
      <c r="G19" s="358"/>
      <c r="H19" s="257"/>
      <c r="I19" s="188" t="str">
        <f>IF(ISERROR(VLOOKUP(H19,Baza!A:C,2,FALSE)&amp;" "&amp;"("&amp;H19&amp;")"),"",(VLOOKUP(H19,Baza!A:C,2,FALSE)&amp;" "&amp;"("&amp;H19&amp;")"))</f>
        <v/>
      </c>
      <c r="J19" s="188" t="str">
        <f>IF(ISERROR(VLOOKUP(H19,Baza!A:C,3,FALSE)),"",(VLOOKUP(H19,Baza!A:C,3,FALSE)))</f>
        <v/>
      </c>
      <c r="K19" s="252" t="str">
        <f>IF(ISERROR(VLOOKUP(H19,Baza!A:D,4,FALSE)),"",(VLOOKUP(H19,Baza!A:D,4,FALSE)))</f>
        <v/>
      </c>
      <c r="M19" s="181" t="e">
        <f t="shared" si="0"/>
        <v>#N/A</v>
      </c>
      <c r="N19" s="181">
        <v>17</v>
      </c>
      <c r="O19" s="183"/>
    </row>
    <row r="20" spans="2:15">
      <c r="B20" s="373"/>
      <c r="C20" s="198">
        <v>18</v>
      </c>
      <c r="D20" s="202" t="str">
        <f t="shared" si="1"/>
        <v/>
      </c>
      <c r="E20" s="191" t="str">
        <f t="shared" si="2"/>
        <v/>
      </c>
      <c r="F20" s="357">
        <v>18</v>
      </c>
      <c r="G20" s="358"/>
      <c r="H20" s="257"/>
      <c r="I20" s="188" t="str">
        <f>IF(ISERROR(VLOOKUP(H20,Baza!A:C,2,FALSE)&amp;" "&amp;"("&amp;H20&amp;")"),"",(VLOOKUP(H20,Baza!A:C,2,FALSE)&amp;" "&amp;"("&amp;H20&amp;")"))</f>
        <v/>
      </c>
      <c r="J20" s="188" t="str">
        <f>IF(ISERROR(VLOOKUP(H20,Baza!A:C,3,FALSE)),"",(VLOOKUP(H20,Baza!A:C,3,FALSE)))</f>
        <v/>
      </c>
      <c r="K20" s="252" t="str">
        <f>IF(ISERROR(VLOOKUP(H20,Baza!A:D,4,FALSE)),"",(VLOOKUP(H20,Baza!A:D,4,FALSE)))</f>
        <v/>
      </c>
      <c r="M20" s="181" t="e">
        <f t="shared" si="0"/>
        <v>#N/A</v>
      </c>
      <c r="N20" s="181">
        <v>18</v>
      </c>
      <c r="O20" s="183">
        <v>1</v>
      </c>
    </row>
    <row r="21" spans="2:15">
      <c r="B21" s="373"/>
      <c r="C21" s="198">
        <v>19</v>
      </c>
      <c r="D21" s="202" t="str">
        <f t="shared" si="1"/>
        <v/>
      </c>
      <c r="E21" s="191" t="str">
        <f t="shared" si="2"/>
        <v/>
      </c>
      <c r="F21" s="355">
        <v>19</v>
      </c>
      <c r="G21" s="358"/>
      <c r="H21" s="257"/>
      <c r="I21" s="188" t="str">
        <f>IF(ISERROR(VLOOKUP(H21,Baza!A:C,2,FALSE)&amp;" "&amp;"("&amp;H21&amp;")"),"",(VLOOKUP(H21,Baza!A:C,2,FALSE)&amp;" "&amp;"("&amp;H21&amp;")"))</f>
        <v/>
      </c>
      <c r="J21" s="188" t="str">
        <f>IF(ISERROR(VLOOKUP(H21,Baza!A:C,3,FALSE)),"",(VLOOKUP(H21,Baza!A:C,3,FALSE)))</f>
        <v/>
      </c>
      <c r="K21" s="252" t="str">
        <f>IF(ISERROR(VLOOKUP(H21,Baza!A:D,4,FALSE)),"",(VLOOKUP(H21,Baza!A:D,4,FALSE)))</f>
        <v/>
      </c>
      <c r="M21" s="181" t="e">
        <f t="shared" si="0"/>
        <v>#N/A</v>
      </c>
      <c r="N21" s="181">
        <v>19</v>
      </c>
      <c r="O21" s="183">
        <v>1</v>
      </c>
    </row>
    <row r="22" spans="2:15" ht="16.149999999999999" thickBot="1">
      <c r="B22" s="374"/>
      <c r="C22" s="199">
        <v>20</v>
      </c>
      <c r="D22" s="202" t="str">
        <f t="shared" si="1"/>
        <v/>
      </c>
      <c r="E22" s="191" t="str">
        <f t="shared" si="2"/>
        <v/>
      </c>
      <c r="F22" s="357">
        <v>20</v>
      </c>
      <c r="G22" s="358"/>
      <c r="H22" s="257"/>
      <c r="I22" s="188" t="str">
        <f>IF(ISERROR(VLOOKUP(H22,Baza!A:C,2,FALSE)&amp;" "&amp;"("&amp;H22&amp;")"),"",(VLOOKUP(H22,Baza!A:C,2,FALSE)&amp;" "&amp;"("&amp;H22&amp;")"))</f>
        <v/>
      </c>
      <c r="J22" s="188" t="str">
        <f>IF(ISERROR(VLOOKUP(H22,Baza!A:C,3,FALSE)),"",(VLOOKUP(H22,Baza!A:C,3,FALSE)))</f>
        <v/>
      </c>
      <c r="K22" s="252" t="str">
        <f>IF(ISERROR(VLOOKUP(H22,Baza!A:D,4,FALSE)),"",(VLOOKUP(H22,Baza!A:D,4,FALSE)))</f>
        <v/>
      </c>
      <c r="M22" s="181" t="e">
        <f t="shared" si="0"/>
        <v>#N/A</v>
      </c>
      <c r="N22" s="181">
        <v>20</v>
      </c>
      <c r="O22" s="183">
        <v>1</v>
      </c>
    </row>
    <row r="23" spans="2:15">
      <c r="B23" s="375" t="s">
        <v>67</v>
      </c>
      <c r="C23" s="197">
        <v>21</v>
      </c>
      <c r="D23" s="202" t="str">
        <f t="shared" si="1"/>
        <v/>
      </c>
      <c r="E23" s="191" t="str">
        <f t="shared" si="2"/>
        <v/>
      </c>
      <c r="F23" s="355">
        <v>21</v>
      </c>
      <c r="G23" s="358"/>
      <c r="H23" s="257"/>
      <c r="I23" s="188" t="str">
        <f>IF(ISERROR(VLOOKUP(H23,Baza!A:C,2,FALSE)&amp;" "&amp;"("&amp;H23&amp;")"),"",(VLOOKUP(H23,Baza!A:C,2,FALSE)&amp;" "&amp;"("&amp;H23&amp;")"))</f>
        <v/>
      </c>
      <c r="J23" s="188" t="str">
        <f>IF(ISERROR(VLOOKUP(H23,Baza!A:C,3,FALSE)),"",(VLOOKUP(H23,Baza!A:C,3,FALSE)))</f>
        <v/>
      </c>
      <c r="K23" s="252" t="str">
        <f>IF(ISERROR(VLOOKUP(H23,Baza!A:D,4,FALSE)),"",(VLOOKUP(H23,Baza!A:D,4,FALSE)))</f>
        <v/>
      </c>
      <c r="M23" s="181" t="e">
        <f t="shared" si="0"/>
        <v>#N/A</v>
      </c>
      <c r="N23" s="181">
        <v>21</v>
      </c>
      <c r="O23" s="183">
        <v>2</v>
      </c>
    </row>
    <row r="24" spans="2:15">
      <c r="B24" s="373"/>
      <c r="C24" s="198">
        <v>22</v>
      </c>
      <c r="D24" s="202" t="str">
        <f t="shared" si="1"/>
        <v/>
      </c>
      <c r="E24" s="191" t="str">
        <f t="shared" si="2"/>
        <v/>
      </c>
      <c r="F24" s="357">
        <v>22</v>
      </c>
      <c r="G24" s="358"/>
      <c r="H24" s="257"/>
      <c r="I24" s="188" t="str">
        <f>IF(ISERROR(VLOOKUP(H24,Baza!A:C,2,FALSE)&amp;" "&amp;"("&amp;H24&amp;")"),"",(VLOOKUP(H24,Baza!A:C,2,FALSE)&amp;" "&amp;"("&amp;H24&amp;")"))</f>
        <v/>
      </c>
      <c r="J24" s="188" t="str">
        <f>IF(ISERROR(VLOOKUP(H24,Baza!A:C,3,FALSE)),"",(VLOOKUP(H24,Baza!A:C,3,FALSE)))</f>
        <v/>
      </c>
      <c r="K24" s="252" t="str">
        <f>IF(ISERROR(VLOOKUP(H24,Baza!A:D,4,FALSE)),"",(VLOOKUP(H24,Baza!A:D,4,FALSE)))</f>
        <v/>
      </c>
      <c r="M24" s="181" t="e">
        <f t="shared" si="0"/>
        <v>#N/A</v>
      </c>
      <c r="N24" s="181">
        <v>22</v>
      </c>
      <c r="O24" s="183"/>
    </row>
    <row r="25" spans="2:15">
      <c r="B25" s="373"/>
      <c r="C25" s="198">
        <v>23</v>
      </c>
      <c r="D25" s="202" t="str">
        <f t="shared" si="1"/>
        <v/>
      </c>
      <c r="E25" s="191" t="str">
        <f t="shared" si="2"/>
        <v/>
      </c>
      <c r="F25" s="355">
        <v>23</v>
      </c>
      <c r="G25" s="358"/>
      <c r="H25" s="257"/>
      <c r="I25" s="188" t="str">
        <f>IF(ISERROR(VLOOKUP(H25,Baza!A:C,2,FALSE)&amp;" "&amp;"("&amp;H25&amp;")"),"",(VLOOKUP(H25,Baza!A:C,2,FALSE)&amp;" "&amp;"("&amp;H25&amp;")"))</f>
        <v/>
      </c>
      <c r="J25" s="188" t="str">
        <f>IF(ISERROR(VLOOKUP(H25,Baza!A:C,3,FALSE)),"",(VLOOKUP(H25,Baza!A:C,3,FALSE)))</f>
        <v/>
      </c>
      <c r="K25" s="252" t="str">
        <f>IF(ISERROR(VLOOKUP(H25,Baza!A:D,4,FALSE)),"",(VLOOKUP(H25,Baza!A:D,4,FALSE)))</f>
        <v/>
      </c>
      <c r="M25" s="181" t="e">
        <f t="shared" si="0"/>
        <v>#N/A</v>
      </c>
      <c r="N25" s="181">
        <v>23</v>
      </c>
      <c r="O25" s="183"/>
    </row>
    <row r="26" spans="2:15" ht="16.149999999999999" thickBot="1">
      <c r="B26" s="376"/>
      <c r="C26" s="200">
        <v>24</v>
      </c>
      <c r="D26" s="202" t="str">
        <f t="shared" si="1"/>
        <v/>
      </c>
      <c r="E26" s="191" t="str">
        <f t="shared" si="2"/>
        <v/>
      </c>
      <c r="F26" s="357">
        <v>24</v>
      </c>
      <c r="G26" s="358"/>
      <c r="H26" s="257"/>
      <c r="I26" s="188" t="str">
        <f>IF(ISERROR(VLOOKUP(H26,Baza!A:C,2,FALSE)&amp;" "&amp;"("&amp;H26&amp;")"),"",(VLOOKUP(H26,Baza!A:C,2,FALSE)&amp;" "&amp;"("&amp;H26&amp;")"))</f>
        <v/>
      </c>
      <c r="J26" s="188" t="str">
        <f>IF(ISERROR(VLOOKUP(H26,Baza!A:C,3,FALSE)),"",(VLOOKUP(H26,Baza!A:C,3,FALSE)))</f>
        <v/>
      </c>
      <c r="K26" s="252" t="str">
        <f>IF(ISERROR(VLOOKUP(H26,Baza!A:D,4,FALSE)),"",(VLOOKUP(H26,Baza!A:D,4,FALSE)))</f>
        <v/>
      </c>
      <c r="M26" s="181" t="e">
        <f t="shared" si="0"/>
        <v>#N/A</v>
      </c>
      <c r="N26" s="181">
        <v>24</v>
      </c>
      <c r="O26" s="183"/>
    </row>
    <row r="27" spans="2:15">
      <c r="B27" s="372" t="s">
        <v>68</v>
      </c>
      <c r="C27" s="201">
        <v>25</v>
      </c>
      <c r="D27" s="202" t="str">
        <f t="shared" si="1"/>
        <v/>
      </c>
      <c r="E27" s="191" t="str">
        <f t="shared" si="2"/>
        <v/>
      </c>
      <c r="F27" s="355">
        <v>25</v>
      </c>
      <c r="G27" s="358"/>
      <c r="H27" s="257"/>
      <c r="I27" s="188" t="str">
        <f>IF(ISERROR(VLOOKUP(H27,Baza!A:C,2,FALSE)&amp;" "&amp;"("&amp;H27&amp;")"),"",(VLOOKUP(H27,Baza!A:C,2,FALSE)&amp;" "&amp;"("&amp;H27&amp;")"))</f>
        <v/>
      </c>
      <c r="J27" s="188" t="str">
        <f>IF(ISERROR(VLOOKUP(H27,Baza!A:C,3,FALSE)),"",(VLOOKUP(H27,Baza!A:C,3,FALSE)))</f>
        <v/>
      </c>
      <c r="K27" s="252" t="str">
        <f>IF(ISERROR(VLOOKUP(H27,Baza!A:D,4,FALSE)),"",(VLOOKUP(H27,Baza!A:D,4,FALSE)))</f>
        <v/>
      </c>
      <c r="M27" s="181" t="e">
        <f t="shared" si="0"/>
        <v>#N/A</v>
      </c>
      <c r="N27" s="181">
        <v>25</v>
      </c>
      <c r="O27" s="183">
        <v>2</v>
      </c>
    </row>
    <row r="28" spans="2:15">
      <c r="B28" s="373"/>
      <c r="C28" s="198">
        <v>26</v>
      </c>
      <c r="D28" s="202" t="str">
        <f t="shared" si="1"/>
        <v/>
      </c>
      <c r="E28" s="191" t="str">
        <f t="shared" si="2"/>
        <v/>
      </c>
      <c r="F28" s="357">
        <v>26</v>
      </c>
      <c r="G28" s="358"/>
      <c r="H28" s="257"/>
      <c r="I28" s="188" t="str">
        <f>IF(ISERROR(VLOOKUP(H28,Baza!A:C,2,FALSE)&amp;" "&amp;"("&amp;H28&amp;")"),"",(VLOOKUP(H28,Baza!A:C,2,FALSE)&amp;" "&amp;"("&amp;H28&amp;")"))</f>
        <v/>
      </c>
      <c r="J28" s="188" t="str">
        <f>IF(ISERROR(VLOOKUP(H28,Baza!A:C,3,FALSE)),"",(VLOOKUP(H28,Baza!A:C,3,FALSE)))</f>
        <v/>
      </c>
      <c r="K28" s="252" t="str">
        <f>IF(ISERROR(VLOOKUP(H28,Baza!A:D,4,FALSE)),"",(VLOOKUP(H28,Baza!A:D,4,FALSE)))</f>
        <v/>
      </c>
      <c r="M28" s="181" t="e">
        <f t="shared" si="0"/>
        <v>#N/A</v>
      </c>
      <c r="N28" s="181">
        <v>26</v>
      </c>
      <c r="O28" s="183"/>
    </row>
    <row r="29" spans="2:15">
      <c r="B29" s="373"/>
      <c r="C29" s="198">
        <v>27</v>
      </c>
      <c r="D29" s="202" t="str">
        <f t="shared" si="1"/>
        <v/>
      </c>
      <c r="E29" s="191" t="str">
        <f t="shared" si="2"/>
        <v/>
      </c>
      <c r="F29" s="355">
        <v>27</v>
      </c>
      <c r="G29" s="184"/>
      <c r="H29" s="31"/>
      <c r="I29" s="188" t="str">
        <f>IF(ISERROR(VLOOKUP(H29,Baza!A:C,2,FALSE)&amp;" "&amp;"("&amp;H29&amp;")"),"",(VLOOKUP(H29,Baza!A:C,2,FALSE)&amp;" "&amp;"("&amp;H29&amp;")"))</f>
        <v/>
      </c>
      <c r="J29" s="188" t="str">
        <f>IF(ISERROR(VLOOKUP(H29,Baza!A:C,3,FALSE)),"",(VLOOKUP(H29,Baza!A:C,3,FALSE)))</f>
        <v/>
      </c>
      <c r="K29" s="252" t="str">
        <f>IF(ISERROR(VLOOKUP(H29,Baza!A:D,4,FALSE)),"",(VLOOKUP(H29,Baza!A:D,4,FALSE)))</f>
        <v/>
      </c>
      <c r="M29" s="181" t="e">
        <f t="shared" si="0"/>
        <v>#N/A</v>
      </c>
      <c r="N29" s="181">
        <v>27</v>
      </c>
      <c r="O29" s="183"/>
    </row>
    <row r="30" spans="2:15" ht="16.149999999999999" thickBot="1">
      <c r="B30" s="374"/>
      <c r="C30" s="199">
        <v>28</v>
      </c>
      <c r="D30" s="202" t="str">
        <f t="shared" si="1"/>
        <v/>
      </c>
      <c r="E30" s="191" t="str">
        <f t="shared" si="2"/>
        <v/>
      </c>
      <c r="F30" s="357">
        <v>28</v>
      </c>
      <c r="G30" s="184"/>
      <c r="H30" s="31"/>
      <c r="I30" s="188" t="str">
        <f>IF(ISERROR(VLOOKUP(H30,Baza!A:C,2,FALSE)&amp;" "&amp;"("&amp;H30&amp;")"),"",(VLOOKUP(H30,Baza!A:C,2,FALSE)&amp;" "&amp;"("&amp;H30&amp;")"))</f>
        <v/>
      </c>
      <c r="J30" s="188" t="str">
        <f>IF(ISERROR(VLOOKUP(H30,Baza!A:C,3,FALSE)),"",(VLOOKUP(H30,Baza!A:C,3,FALSE)))</f>
        <v/>
      </c>
      <c r="K30" s="252" t="str">
        <f>IF(ISERROR(VLOOKUP(H30,Baza!A:D,4,FALSE)),"",(VLOOKUP(H30,Baza!A:D,4,FALSE)))</f>
        <v/>
      </c>
      <c r="M30" s="181" t="e">
        <f t="shared" si="0"/>
        <v>#N/A</v>
      </c>
      <c r="N30" s="181">
        <v>28</v>
      </c>
      <c r="O30" s="183"/>
    </row>
    <row r="31" spans="2:15">
      <c r="B31" s="375" t="s">
        <v>69</v>
      </c>
      <c r="C31" s="197">
        <v>29</v>
      </c>
      <c r="D31" s="202" t="str">
        <f t="shared" si="1"/>
        <v/>
      </c>
      <c r="E31" s="191" t="str">
        <f t="shared" si="2"/>
        <v/>
      </c>
      <c r="F31" s="355">
        <v>29</v>
      </c>
      <c r="G31" s="184"/>
      <c r="H31" s="31"/>
      <c r="I31" s="188" t="str">
        <f>IF(ISERROR(VLOOKUP(H31,Baza!A:C,2,FALSE)&amp;" "&amp;"("&amp;H31&amp;")"),"",(VLOOKUP(H31,Baza!A:C,2,FALSE)&amp;" "&amp;"("&amp;H31&amp;")"))</f>
        <v/>
      </c>
      <c r="J31" s="188" t="str">
        <f>IF(ISERROR(VLOOKUP(H31,Baza!A:C,3,FALSE)),"",(VLOOKUP(H31,Baza!A:C,3,FALSE)))</f>
        <v/>
      </c>
      <c r="K31" s="252" t="str">
        <f>IF(ISERROR(VLOOKUP(H31,Baza!A:D,4,FALSE)),"",(VLOOKUP(H31,Baza!A:D,4,FALSE)))</f>
        <v/>
      </c>
      <c r="M31" s="181" t="e">
        <f t="shared" si="0"/>
        <v>#N/A</v>
      </c>
      <c r="N31" s="181">
        <v>29</v>
      </c>
      <c r="O31" s="183"/>
    </row>
    <row r="32" spans="2:15">
      <c r="B32" s="373"/>
      <c r="C32" s="198">
        <v>30</v>
      </c>
      <c r="D32" s="202" t="str">
        <f t="shared" si="1"/>
        <v/>
      </c>
      <c r="E32" s="191" t="str">
        <f t="shared" si="2"/>
        <v/>
      </c>
      <c r="F32" s="357">
        <v>30</v>
      </c>
      <c r="G32" s="184"/>
      <c r="H32" s="31"/>
      <c r="I32" s="188" t="str">
        <f>IF(ISERROR(VLOOKUP(H32,Baza!A:C,2,FALSE)&amp;" "&amp;"("&amp;H32&amp;")"),"",(VLOOKUP(H32,Baza!A:C,2,FALSE)&amp;" "&amp;"("&amp;H32&amp;")"))</f>
        <v/>
      </c>
      <c r="J32" s="188" t="str">
        <f>IF(ISERROR(VLOOKUP(H32,Baza!A:C,3,FALSE)),"",(VLOOKUP(H32,Baza!A:C,3,FALSE)))</f>
        <v/>
      </c>
      <c r="K32" s="252" t="str">
        <f>IF(ISERROR(VLOOKUP(H32,Baza!A:D,4,FALSE)),"",(VLOOKUP(H32,Baza!A:D,4,FALSE)))</f>
        <v/>
      </c>
      <c r="M32" s="181" t="e">
        <f t="shared" si="0"/>
        <v>#N/A</v>
      </c>
      <c r="N32" s="181">
        <v>30</v>
      </c>
      <c r="O32" s="183"/>
    </row>
    <row r="33" spans="2:15">
      <c r="B33" s="373"/>
      <c r="C33" s="198">
        <v>31</v>
      </c>
      <c r="D33" s="202" t="str">
        <f t="shared" si="1"/>
        <v/>
      </c>
      <c r="E33" s="191" t="str">
        <f t="shared" si="2"/>
        <v/>
      </c>
      <c r="F33" s="355">
        <v>31</v>
      </c>
      <c r="G33" s="184"/>
      <c r="H33" s="31"/>
      <c r="I33" s="188" t="str">
        <f>IF(ISERROR(VLOOKUP(H33,Baza!A:C,2,FALSE)&amp;" "&amp;"("&amp;H33&amp;")"),"",(VLOOKUP(H33,Baza!A:C,2,FALSE)&amp;" "&amp;"("&amp;H33&amp;")"))</f>
        <v/>
      </c>
      <c r="J33" s="188" t="str">
        <f>IF(ISERROR(VLOOKUP(H33,Baza!A:C,3,FALSE)),"",(VLOOKUP(H33,Baza!A:C,3,FALSE)))</f>
        <v/>
      </c>
      <c r="K33" s="252" t="str">
        <f>IF(ISERROR(VLOOKUP(H33,Baza!A:D,4,FALSE)),"",(VLOOKUP(H33,Baza!A:D,4,FALSE)))</f>
        <v/>
      </c>
      <c r="M33" s="181" t="e">
        <f t="shared" si="0"/>
        <v>#N/A</v>
      </c>
      <c r="N33" s="181">
        <v>31</v>
      </c>
      <c r="O33" s="183"/>
    </row>
    <row r="34" spans="2:15" ht="16.149999999999999" thickBot="1">
      <c r="B34" s="376"/>
      <c r="C34" s="199">
        <v>32</v>
      </c>
      <c r="D34" s="202" t="str">
        <f t="shared" si="1"/>
        <v/>
      </c>
      <c r="E34" s="191" t="str">
        <f t="shared" si="2"/>
        <v/>
      </c>
      <c r="F34" s="357">
        <v>32</v>
      </c>
      <c r="G34" s="184"/>
      <c r="H34" s="256"/>
      <c r="I34" s="255" t="str">
        <f>IF(ISERROR(VLOOKUP(H34,Baza!A:C,2,FALSE)&amp;" "&amp;"("&amp;H34&amp;")"),"",(VLOOKUP(H34,Baza!A:C,2,FALSE)&amp;" "&amp;"("&amp;H34&amp;")"))</f>
        <v/>
      </c>
      <c r="J34" s="255" t="str">
        <f>IF(ISERROR(VLOOKUP(H34,Baza!A:C,3,FALSE)),"",(VLOOKUP(H34,Baza!A:C,3,FALSE)))</f>
        <v/>
      </c>
      <c r="K34" s="255" t="str">
        <f>IF(ISERROR(VLOOKUP(H34,Baza!A:D,4,FALSE)),"",(VLOOKUP(H34,Baza!A:D,4,FALSE)))</f>
        <v/>
      </c>
      <c r="M34" s="181" t="e">
        <f t="shared" si="0"/>
        <v>#N/A</v>
      </c>
      <c r="N34" s="181">
        <v>32</v>
      </c>
      <c r="O34" s="183">
        <v>1</v>
      </c>
    </row>
    <row r="35" spans="2:15">
      <c r="B35" s="367" t="s">
        <v>160</v>
      </c>
      <c r="C35" s="263">
        <v>33</v>
      </c>
      <c r="D35" s="202" t="str">
        <f t="shared" si="1"/>
        <v/>
      </c>
      <c r="E35" s="191" t="str">
        <f t="shared" si="2"/>
        <v/>
      </c>
      <c r="F35" s="183">
        <v>33</v>
      </c>
      <c r="G35" s="183"/>
      <c r="H35" s="184"/>
      <c r="I35" s="255" t="str">
        <f>IF(ISERROR(VLOOKUP(H35,Baza!A:C,2,FALSE)&amp;" "&amp;"("&amp;H35&amp;")"),"",(VLOOKUP(H35,Baza!A:C,2,FALSE)&amp;" "&amp;"("&amp;H35&amp;")"))</f>
        <v/>
      </c>
      <c r="J35" s="255" t="str">
        <f>IF(ISERROR(VLOOKUP(H35,Baza!A:C,3,FALSE)),"",(VLOOKUP(H35,Baza!A:C,3,FALSE)))</f>
        <v/>
      </c>
      <c r="K35" s="255" t="str">
        <f>IF(ISERROR(VLOOKUP(H35,Baza!A:D,4,FALSE)),"",(VLOOKUP(H35,Baza!A:D,4,FALSE)))</f>
        <v/>
      </c>
      <c r="M35" s="181" t="e">
        <f t="shared" si="0"/>
        <v>#N/A</v>
      </c>
    </row>
    <row r="36" spans="2:15">
      <c r="B36" s="368"/>
      <c r="C36" s="264">
        <v>34</v>
      </c>
      <c r="D36" s="202" t="str">
        <f t="shared" si="1"/>
        <v/>
      </c>
      <c r="E36" s="191" t="str">
        <f t="shared" si="2"/>
        <v/>
      </c>
      <c r="F36" s="183">
        <v>34</v>
      </c>
      <c r="G36" s="183"/>
      <c r="H36" s="184"/>
      <c r="I36" s="255" t="str">
        <f>IF(ISERROR(VLOOKUP(H36,Baza!A:C,2,FALSE)&amp;" "&amp;"("&amp;H36&amp;")"),"",(VLOOKUP(H36,Baza!A:C,2,FALSE)&amp;" "&amp;"("&amp;H36&amp;")"))</f>
        <v/>
      </c>
      <c r="J36" s="255" t="str">
        <f>IF(ISERROR(VLOOKUP(H36,Baza!A:C,3,FALSE)),"",(VLOOKUP(H36,Baza!A:C,3,FALSE)))</f>
        <v/>
      </c>
      <c r="K36" s="255" t="str">
        <f>IF(ISERROR(VLOOKUP(H36,Baza!A:D,4,FALSE)),"",(VLOOKUP(H36,Baza!A:D,4,FALSE)))</f>
        <v/>
      </c>
    </row>
    <row r="37" spans="2:15">
      <c r="B37" s="368"/>
      <c r="C37" s="264">
        <v>35</v>
      </c>
      <c r="D37" s="202" t="str">
        <f t="shared" si="1"/>
        <v/>
      </c>
      <c r="E37" s="191" t="str">
        <f t="shared" si="2"/>
        <v/>
      </c>
      <c r="F37" s="183">
        <v>35</v>
      </c>
      <c r="G37" s="183"/>
      <c r="H37" s="184"/>
      <c r="I37" s="255" t="str">
        <f>IF(ISERROR(VLOOKUP(H37,Baza!A:C,2,FALSE)&amp;" "&amp;"("&amp;H37&amp;")"),"",(VLOOKUP(H37,Baza!A:C,2,FALSE)&amp;" "&amp;"("&amp;H37&amp;")"))</f>
        <v/>
      </c>
      <c r="J37" s="255" t="str">
        <f>IF(ISERROR(VLOOKUP(H37,Baza!A:C,3,FALSE)),"",(VLOOKUP(H37,Baza!A:C,3,FALSE)))</f>
        <v/>
      </c>
      <c r="K37" s="255" t="str">
        <f>IF(ISERROR(VLOOKUP(H37,Baza!A:D,4,FALSE)),"",(VLOOKUP(H37,Baza!A:D,4,FALSE)))</f>
        <v/>
      </c>
    </row>
    <row r="38" spans="2:15" ht="16.149999999999999" thickBot="1">
      <c r="B38" s="370"/>
      <c r="C38" s="266">
        <v>36</v>
      </c>
      <c r="D38" s="202" t="str">
        <f t="shared" si="1"/>
        <v/>
      </c>
      <c r="E38" s="191" t="str">
        <f t="shared" si="2"/>
        <v/>
      </c>
      <c r="F38" s="183">
        <v>36</v>
      </c>
      <c r="G38" s="183"/>
      <c r="H38" s="184"/>
      <c r="I38" s="255" t="str">
        <f>IF(ISERROR(VLOOKUP(H38,Baza!A:C,2,FALSE)&amp;" "&amp;"("&amp;H38&amp;")"),"",(VLOOKUP(H38,Baza!A:C,2,FALSE)&amp;" "&amp;"("&amp;H38&amp;")"))</f>
        <v/>
      </c>
      <c r="J38" s="255" t="str">
        <f>IF(ISERROR(VLOOKUP(H38,Baza!A:C,3,FALSE)),"",(VLOOKUP(H38,Baza!A:C,3,FALSE)))</f>
        <v/>
      </c>
      <c r="K38" s="255" t="str">
        <f>IF(ISERROR(VLOOKUP(H38,Baza!A:D,4,FALSE)),"",(VLOOKUP(H38,Baza!A:D,4,FALSE)))</f>
        <v/>
      </c>
    </row>
    <row r="39" spans="2:15">
      <c r="B39" s="367" t="s">
        <v>161</v>
      </c>
      <c r="C39" s="263">
        <v>37</v>
      </c>
      <c r="D39" s="202" t="str">
        <f t="shared" si="1"/>
        <v/>
      </c>
      <c r="E39" s="191" t="str">
        <f t="shared" si="2"/>
        <v/>
      </c>
      <c r="F39" s="183">
        <v>37</v>
      </c>
      <c r="G39" s="183"/>
      <c r="H39" s="184"/>
      <c r="I39" s="255" t="str">
        <f>IF(ISERROR(VLOOKUP(H39,Baza!A:C,2,FALSE)&amp;" "&amp;"("&amp;H39&amp;")"),"",(VLOOKUP(H39,Baza!A:C,2,FALSE)&amp;" "&amp;"("&amp;H39&amp;")"))</f>
        <v/>
      </c>
      <c r="J39" s="255" t="str">
        <f>IF(ISERROR(VLOOKUP(H39,Baza!A:C,3,FALSE)),"",(VLOOKUP(H39,Baza!A:C,3,FALSE)))</f>
        <v/>
      </c>
      <c r="K39" s="255" t="str">
        <f>IF(ISERROR(VLOOKUP(H39,Baza!A:D,4,FALSE)),"",(VLOOKUP(H39,Baza!A:D,4,FALSE)))</f>
        <v/>
      </c>
    </row>
    <row r="40" spans="2:15">
      <c r="B40" s="368"/>
      <c r="C40" s="264">
        <v>38</v>
      </c>
      <c r="D40" s="202" t="str">
        <f t="shared" si="1"/>
        <v/>
      </c>
      <c r="E40" s="191" t="str">
        <f t="shared" si="2"/>
        <v/>
      </c>
      <c r="F40" s="183">
        <v>38</v>
      </c>
      <c r="G40" s="183"/>
      <c r="H40" s="184"/>
      <c r="I40" s="255" t="str">
        <f>IF(ISERROR(VLOOKUP(H40,Baza!A:C,2,FALSE)&amp;" "&amp;"("&amp;H40&amp;")"),"",(VLOOKUP(H40,Baza!A:C,2,FALSE)&amp;" "&amp;"("&amp;H40&amp;")"))</f>
        <v/>
      </c>
      <c r="J40" s="255" t="str">
        <f>IF(ISERROR(VLOOKUP(H40,Baza!A:C,3,FALSE)),"",(VLOOKUP(H40,Baza!A:C,3,FALSE)))</f>
        <v/>
      </c>
      <c r="K40" s="255" t="str">
        <f>IF(ISERROR(VLOOKUP(H40,Baza!A:D,4,FALSE)),"",(VLOOKUP(H40,Baza!A:D,4,FALSE)))</f>
        <v/>
      </c>
    </row>
    <row r="41" spans="2:15">
      <c r="B41" s="368"/>
      <c r="C41" s="264">
        <v>39</v>
      </c>
      <c r="D41" s="202" t="str">
        <f t="shared" si="1"/>
        <v/>
      </c>
      <c r="E41" s="191" t="str">
        <f t="shared" si="2"/>
        <v/>
      </c>
      <c r="F41" s="183">
        <v>39</v>
      </c>
      <c r="G41" s="183"/>
      <c r="H41" s="184"/>
      <c r="I41" s="255" t="str">
        <f>IF(ISERROR(VLOOKUP(H41,Baza!A:C,2,FALSE)&amp;" "&amp;"("&amp;H41&amp;")"),"",(VLOOKUP(H41,Baza!A:C,2,FALSE)&amp;" "&amp;"("&amp;H41&amp;")"))</f>
        <v/>
      </c>
      <c r="J41" s="255" t="str">
        <f>IF(ISERROR(VLOOKUP(H41,Baza!A:C,3,FALSE)),"",(VLOOKUP(H41,Baza!A:C,3,FALSE)))</f>
        <v/>
      </c>
      <c r="K41" s="255" t="str">
        <f>IF(ISERROR(VLOOKUP(H41,Baza!A:D,4,FALSE)),"",(VLOOKUP(H41,Baza!A:D,4,FALSE)))</f>
        <v/>
      </c>
    </row>
    <row r="42" spans="2:15" ht="16.149999999999999" thickBot="1">
      <c r="B42" s="369"/>
      <c r="C42" s="265">
        <v>40</v>
      </c>
      <c r="D42" s="202" t="str">
        <f t="shared" si="1"/>
        <v/>
      </c>
      <c r="E42" s="191" t="str">
        <f t="shared" si="2"/>
        <v/>
      </c>
      <c r="F42" s="183">
        <v>40</v>
      </c>
      <c r="G42" s="183"/>
      <c r="H42" s="184"/>
      <c r="I42" s="255" t="str">
        <f>IF(ISERROR(VLOOKUP(H42,Baza!A:C,2,FALSE)&amp;" "&amp;"("&amp;H42&amp;")"),"",(VLOOKUP(H42,Baza!A:C,2,FALSE)&amp;" "&amp;"("&amp;H42&amp;")"))</f>
        <v/>
      </c>
      <c r="J42" s="255" t="str">
        <f>IF(ISERROR(VLOOKUP(H42,Baza!A:C,3,FALSE)),"",(VLOOKUP(H42,Baza!A:C,3,FALSE)))</f>
        <v/>
      </c>
      <c r="K42" s="255" t="str">
        <f>IF(ISERROR(VLOOKUP(H42,Baza!A:D,4,FALSE)),"",(VLOOKUP(H42,Baza!A:D,4,FALSE)))</f>
        <v/>
      </c>
    </row>
    <row r="43" spans="2:15">
      <c r="B43" s="371" t="s">
        <v>162</v>
      </c>
      <c r="C43" s="267">
        <v>41</v>
      </c>
      <c r="D43" s="202" t="str">
        <f t="shared" si="1"/>
        <v/>
      </c>
      <c r="E43" s="191" t="str">
        <f t="shared" si="2"/>
        <v/>
      </c>
      <c r="F43" s="183">
        <v>41</v>
      </c>
      <c r="G43" s="183"/>
      <c r="H43" s="184"/>
      <c r="I43" s="255" t="str">
        <f>IF(ISERROR(VLOOKUP(H43,Baza!A:C,2,FALSE)&amp;" "&amp;"("&amp;H43&amp;")"),"",(VLOOKUP(H43,Baza!A:C,2,FALSE)&amp;" "&amp;"("&amp;H43&amp;")"))</f>
        <v/>
      </c>
      <c r="J43" s="255" t="str">
        <f>IF(ISERROR(VLOOKUP(H43,Baza!A:C,3,FALSE)),"",(VLOOKUP(H43,Baza!A:C,3,FALSE)))</f>
        <v/>
      </c>
      <c r="K43" s="255" t="str">
        <f>IF(ISERROR(VLOOKUP(H43,Baza!A:D,4,FALSE)),"",(VLOOKUP(H43,Baza!A:D,4,FALSE)))</f>
        <v/>
      </c>
    </row>
    <row r="44" spans="2:15">
      <c r="B44" s="368"/>
      <c r="C44" s="264">
        <v>42</v>
      </c>
      <c r="D44" s="202" t="str">
        <f t="shared" si="1"/>
        <v/>
      </c>
      <c r="E44" s="191" t="str">
        <f t="shared" si="2"/>
        <v/>
      </c>
      <c r="F44" s="183">
        <v>42</v>
      </c>
      <c r="G44" s="183"/>
      <c r="H44" s="184"/>
      <c r="I44" s="255" t="str">
        <f>IF(ISERROR(VLOOKUP(H44,Baza!A:C,2,FALSE)&amp;" "&amp;"("&amp;H44&amp;")"),"",(VLOOKUP(H44,Baza!A:C,2,FALSE)&amp;" "&amp;"("&amp;H44&amp;")"))</f>
        <v/>
      </c>
      <c r="J44" s="255" t="str">
        <f>IF(ISERROR(VLOOKUP(H44,Baza!A:C,3,FALSE)),"",(VLOOKUP(H44,Baza!A:C,3,FALSE)))</f>
        <v/>
      </c>
      <c r="K44" s="255" t="str">
        <f>IF(ISERROR(VLOOKUP(H44,Baza!A:D,4,FALSE)),"",(VLOOKUP(H44,Baza!A:D,4,FALSE)))</f>
        <v/>
      </c>
    </row>
    <row r="45" spans="2:15">
      <c r="B45" s="368"/>
      <c r="C45" s="264">
        <v>43</v>
      </c>
      <c r="D45" s="202" t="str">
        <f t="shared" si="1"/>
        <v/>
      </c>
      <c r="E45" s="191" t="str">
        <f t="shared" si="2"/>
        <v/>
      </c>
      <c r="F45" s="183">
        <v>43</v>
      </c>
      <c r="G45" s="183"/>
      <c r="H45" s="184"/>
      <c r="I45" s="255" t="str">
        <f>IF(ISERROR(VLOOKUP(H45,Baza!A:C,2,FALSE)&amp;" "&amp;"("&amp;H45&amp;")"),"",(VLOOKUP(H45,Baza!A:C,2,FALSE)&amp;" "&amp;"("&amp;H45&amp;")"))</f>
        <v/>
      </c>
      <c r="J45" s="255" t="str">
        <f>IF(ISERROR(VLOOKUP(H45,Baza!A:C,3,FALSE)),"",(VLOOKUP(H45,Baza!A:C,3,FALSE)))</f>
        <v/>
      </c>
      <c r="K45" s="255" t="str">
        <f>IF(ISERROR(VLOOKUP(H45,Baza!A:D,4,FALSE)),"",(VLOOKUP(H45,Baza!A:D,4,FALSE)))</f>
        <v/>
      </c>
    </row>
    <row r="46" spans="2:15" ht="16.149999999999999" thickBot="1">
      <c r="B46" s="370"/>
      <c r="C46" s="266">
        <v>44</v>
      </c>
      <c r="D46" s="202" t="str">
        <f t="shared" si="1"/>
        <v/>
      </c>
      <c r="E46" s="191" t="str">
        <f t="shared" si="2"/>
        <v/>
      </c>
      <c r="F46" s="183">
        <v>44</v>
      </c>
      <c r="G46" s="183"/>
      <c r="H46" s="184"/>
      <c r="I46" s="255" t="str">
        <f>IF(ISERROR(VLOOKUP(H46,Baza!A:C,2,FALSE)&amp;" "&amp;"("&amp;H46&amp;")"),"",(VLOOKUP(H46,Baza!A:C,2,FALSE)&amp;" "&amp;"("&amp;H46&amp;")"))</f>
        <v/>
      </c>
      <c r="J46" s="255" t="str">
        <f>IF(ISERROR(VLOOKUP(H46,Baza!A:C,3,FALSE)),"",(VLOOKUP(H46,Baza!A:C,3,FALSE)))</f>
        <v/>
      </c>
      <c r="K46" s="255" t="str">
        <f>IF(ISERROR(VLOOKUP(H46,Baza!A:D,4,FALSE)),"",(VLOOKUP(H46,Baza!A:D,4,FALSE)))</f>
        <v/>
      </c>
    </row>
    <row r="47" spans="2:15">
      <c r="B47" s="367" t="s">
        <v>163</v>
      </c>
      <c r="C47" s="263">
        <v>45</v>
      </c>
      <c r="D47" s="202" t="str">
        <f t="shared" si="1"/>
        <v/>
      </c>
      <c r="E47" s="191" t="str">
        <f t="shared" si="2"/>
        <v/>
      </c>
      <c r="F47" s="183">
        <v>45</v>
      </c>
      <c r="G47" s="183"/>
      <c r="H47" s="184"/>
      <c r="I47" s="255" t="str">
        <f>IF(ISERROR(VLOOKUP(H47,Baza!A:C,2,FALSE)&amp;" "&amp;"("&amp;H47&amp;")"),"",(VLOOKUP(H47,Baza!A:C,2,FALSE)&amp;" "&amp;"("&amp;H47&amp;")"))</f>
        <v/>
      </c>
      <c r="J47" s="255" t="str">
        <f>IF(ISERROR(VLOOKUP(H47,Baza!A:C,3,FALSE)),"",(VLOOKUP(H47,Baza!A:C,3,FALSE)))</f>
        <v/>
      </c>
      <c r="K47" s="255" t="str">
        <f>IF(ISERROR(VLOOKUP(H47,Baza!A:D,4,FALSE)),"",(VLOOKUP(H47,Baza!A:D,4,FALSE)))</f>
        <v/>
      </c>
    </row>
    <row r="48" spans="2:15">
      <c r="B48" s="368"/>
      <c r="C48" s="264">
        <v>46</v>
      </c>
      <c r="D48" s="202" t="str">
        <f t="shared" si="1"/>
        <v/>
      </c>
      <c r="E48" s="191" t="str">
        <f t="shared" si="2"/>
        <v/>
      </c>
      <c r="F48" s="183">
        <v>46</v>
      </c>
      <c r="G48" s="183"/>
      <c r="H48" s="184"/>
      <c r="I48" s="255" t="str">
        <f>IF(ISERROR(VLOOKUP(H48,Baza!A:C,2,FALSE)&amp;" "&amp;"("&amp;H48&amp;")"),"",(VLOOKUP(H48,Baza!A:C,2,FALSE)&amp;" "&amp;"("&amp;H48&amp;")"))</f>
        <v/>
      </c>
      <c r="J48" s="255" t="str">
        <f>IF(ISERROR(VLOOKUP(H48,Baza!A:C,3,FALSE)),"",(VLOOKUP(H48,Baza!A:C,3,FALSE)))</f>
        <v/>
      </c>
      <c r="K48" s="255" t="str">
        <f>IF(ISERROR(VLOOKUP(H48,Baza!A:D,4,FALSE)),"",(VLOOKUP(H48,Baza!A:D,4,FALSE)))</f>
        <v/>
      </c>
    </row>
    <row r="49" spans="2:11">
      <c r="B49" s="368"/>
      <c r="C49" s="264">
        <v>47</v>
      </c>
      <c r="D49" s="202" t="str">
        <f t="shared" si="1"/>
        <v/>
      </c>
      <c r="E49" s="191" t="str">
        <f t="shared" si="2"/>
        <v/>
      </c>
      <c r="F49" s="183">
        <v>47</v>
      </c>
      <c r="G49" s="183"/>
      <c r="H49" s="184"/>
      <c r="I49" s="255" t="str">
        <f>IF(ISERROR(VLOOKUP(H49,Baza!A:C,2,FALSE)&amp;" "&amp;"("&amp;H49&amp;")"),"",(VLOOKUP(H49,Baza!A:C,2,FALSE)&amp;" "&amp;"("&amp;H49&amp;")"))</f>
        <v/>
      </c>
      <c r="J49" s="255" t="str">
        <f>IF(ISERROR(VLOOKUP(H49,Baza!A:C,3,FALSE)),"",(VLOOKUP(H49,Baza!A:C,3,FALSE)))</f>
        <v/>
      </c>
      <c r="K49" s="255" t="str">
        <f>IF(ISERROR(VLOOKUP(H49,Baza!A:D,4,FALSE)),"",(VLOOKUP(H49,Baza!A:D,4,FALSE)))</f>
        <v/>
      </c>
    </row>
    <row r="50" spans="2:11" ht="16.149999999999999" thickBot="1">
      <c r="B50" s="369"/>
      <c r="C50" s="265">
        <v>48</v>
      </c>
      <c r="D50" s="202" t="str">
        <f t="shared" si="1"/>
        <v/>
      </c>
      <c r="E50" s="191" t="str">
        <f t="shared" si="2"/>
        <v/>
      </c>
      <c r="F50" s="183">
        <v>48</v>
      </c>
      <c r="G50" s="183"/>
      <c r="H50" s="184"/>
      <c r="I50" s="255" t="str">
        <f>IF(ISERROR(VLOOKUP(H50,Baza!A:C,2,FALSE)&amp;" "&amp;"("&amp;H50&amp;")"),"",(VLOOKUP(H50,Baza!A:C,2,FALSE)&amp;" "&amp;"("&amp;H50&amp;")"))</f>
        <v/>
      </c>
      <c r="J50" s="255" t="str">
        <f>IF(ISERROR(VLOOKUP(H50,Baza!A:C,3,FALSE)),"",(VLOOKUP(H50,Baza!A:C,3,FALSE)))</f>
        <v/>
      </c>
      <c r="K50" s="255" t="str">
        <f>IF(ISERROR(VLOOKUP(H50,Baza!A:D,4,FALSE)),"",(VLOOKUP(H50,Baza!A:D,4,FALSE)))</f>
        <v/>
      </c>
    </row>
    <row r="51" spans="2:11">
      <c r="B51" s="371" t="s">
        <v>164</v>
      </c>
      <c r="C51" s="267">
        <v>49</v>
      </c>
      <c r="D51" s="202" t="str">
        <f t="shared" si="1"/>
        <v/>
      </c>
      <c r="E51" s="191" t="str">
        <f t="shared" si="2"/>
        <v/>
      </c>
      <c r="F51" s="183">
        <v>49</v>
      </c>
      <c r="G51" s="183"/>
      <c r="H51" s="184"/>
      <c r="I51" s="255" t="str">
        <f>IF(ISERROR(VLOOKUP(H51,Baza!A:C,2,FALSE)&amp;" "&amp;"("&amp;H51&amp;")"),"",(VLOOKUP(H51,Baza!A:C,2,FALSE)&amp;" "&amp;"("&amp;H51&amp;")"))</f>
        <v/>
      </c>
      <c r="J51" s="255" t="str">
        <f>IF(ISERROR(VLOOKUP(H51,Baza!A:C,3,FALSE)),"",(VLOOKUP(H51,Baza!A:C,3,FALSE)))</f>
        <v/>
      </c>
      <c r="K51" s="255" t="str">
        <f>IF(ISERROR(VLOOKUP(H51,Baza!A:D,4,FALSE)),"",(VLOOKUP(H51,Baza!A:D,4,FALSE)))</f>
        <v/>
      </c>
    </row>
    <row r="52" spans="2:11">
      <c r="B52" s="368"/>
      <c r="C52" s="264">
        <v>50</v>
      </c>
      <c r="D52" s="202" t="str">
        <f t="shared" si="1"/>
        <v/>
      </c>
      <c r="E52" s="191" t="str">
        <f t="shared" si="2"/>
        <v/>
      </c>
      <c r="F52" s="183">
        <v>50</v>
      </c>
      <c r="G52" s="183"/>
      <c r="H52" s="184"/>
      <c r="I52" s="255" t="str">
        <f>IF(ISERROR(VLOOKUP(H52,Baza!A:C,2,FALSE)&amp;" "&amp;"("&amp;H52&amp;")"),"",(VLOOKUP(H52,Baza!A:C,2,FALSE)&amp;" "&amp;"("&amp;H52&amp;")"))</f>
        <v/>
      </c>
      <c r="J52" s="255" t="str">
        <f>IF(ISERROR(VLOOKUP(H52,Baza!A:C,3,FALSE)),"",(VLOOKUP(H52,Baza!A:C,3,FALSE)))</f>
        <v/>
      </c>
      <c r="K52" s="255" t="str">
        <f>IF(ISERROR(VLOOKUP(H52,Baza!A:D,4,FALSE)),"",(VLOOKUP(H52,Baza!A:D,4,FALSE)))</f>
        <v/>
      </c>
    </row>
    <row r="53" spans="2:11">
      <c r="B53" s="368"/>
      <c r="C53" s="264">
        <v>51</v>
      </c>
      <c r="D53" s="202" t="str">
        <f t="shared" si="1"/>
        <v/>
      </c>
      <c r="E53" s="191" t="str">
        <f t="shared" si="2"/>
        <v/>
      </c>
      <c r="F53" s="183">
        <v>51</v>
      </c>
      <c r="G53" s="183"/>
      <c r="H53" s="184"/>
      <c r="I53" s="255" t="str">
        <f>IF(ISERROR(VLOOKUP(H53,Baza!A:C,2,FALSE)&amp;" "&amp;"("&amp;H53&amp;")"),"",(VLOOKUP(H53,Baza!A:C,2,FALSE)&amp;" "&amp;"("&amp;H53&amp;")"))</f>
        <v/>
      </c>
      <c r="J53" s="255" t="str">
        <f>IF(ISERROR(VLOOKUP(H53,Baza!A:C,3,FALSE)),"",(VLOOKUP(H53,Baza!A:C,3,FALSE)))</f>
        <v/>
      </c>
      <c r="K53" s="255" t="str">
        <f>IF(ISERROR(VLOOKUP(H53,Baza!A:D,4,FALSE)),"",(VLOOKUP(H53,Baza!A:D,4,FALSE)))</f>
        <v/>
      </c>
    </row>
    <row r="54" spans="2:11" ht="16.149999999999999" thickBot="1">
      <c r="B54" s="369"/>
      <c r="C54" s="266">
        <v>52</v>
      </c>
      <c r="D54" s="202" t="str">
        <f t="shared" si="1"/>
        <v/>
      </c>
      <c r="E54" s="191" t="str">
        <f t="shared" si="2"/>
        <v/>
      </c>
      <c r="F54" s="183">
        <v>52</v>
      </c>
      <c r="G54" s="183"/>
      <c r="H54" s="184"/>
      <c r="I54" s="255" t="str">
        <f>IF(ISERROR(VLOOKUP(H54,Baza!A:C,2,FALSE)&amp;" "&amp;"("&amp;H54&amp;")"),"",(VLOOKUP(H54,Baza!A:C,2,FALSE)&amp;" "&amp;"("&amp;H54&amp;")"))</f>
        <v/>
      </c>
      <c r="J54" s="255" t="str">
        <f>IF(ISERROR(VLOOKUP(H54,Baza!A:C,3,FALSE)),"",(VLOOKUP(H54,Baza!A:C,3,FALSE)))</f>
        <v/>
      </c>
      <c r="K54" s="255" t="str">
        <f>IF(ISERROR(VLOOKUP(H54,Baza!A:D,4,FALSE)),"",(VLOOKUP(H54,Baza!A:D,4,FALSE)))</f>
        <v/>
      </c>
    </row>
    <row r="55" spans="2:11">
      <c r="B55" s="367" t="s">
        <v>165</v>
      </c>
      <c r="C55" s="260">
        <v>53</v>
      </c>
      <c r="D55" s="202" t="str">
        <f t="shared" si="1"/>
        <v/>
      </c>
      <c r="E55" s="191" t="str">
        <f t="shared" si="2"/>
        <v/>
      </c>
      <c r="F55" s="183">
        <v>53</v>
      </c>
      <c r="G55" s="183"/>
      <c r="H55" s="184"/>
      <c r="I55" s="255" t="str">
        <f>IF(ISERROR(VLOOKUP(H55,Baza!A:C,2,FALSE)&amp;" "&amp;"("&amp;H55&amp;")"),"",(VLOOKUP(H55,Baza!A:C,2,FALSE)&amp;" "&amp;"("&amp;H55&amp;")"))</f>
        <v/>
      </c>
      <c r="J55" s="255" t="str">
        <f>IF(ISERROR(VLOOKUP(H55,Baza!A:C,3,FALSE)),"",(VLOOKUP(H55,Baza!A:C,3,FALSE)))</f>
        <v/>
      </c>
      <c r="K55" s="255" t="str">
        <f>IF(ISERROR(VLOOKUP(H55,Baza!A:D,4,FALSE)),"",(VLOOKUP(H55,Baza!A:D,4,FALSE)))</f>
        <v/>
      </c>
    </row>
    <row r="56" spans="2:11">
      <c r="B56" s="368"/>
      <c r="C56" s="261">
        <v>54</v>
      </c>
      <c r="D56" s="202" t="str">
        <f t="shared" si="1"/>
        <v/>
      </c>
      <c r="E56" s="191" t="str">
        <f t="shared" si="2"/>
        <v/>
      </c>
      <c r="F56" s="183">
        <v>54</v>
      </c>
      <c r="G56" s="183"/>
      <c r="H56" s="184"/>
      <c r="I56" s="255" t="str">
        <f>IF(ISERROR(VLOOKUP(H56,Baza!A:C,2,FALSE)&amp;" "&amp;"("&amp;H56&amp;")"),"",(VLOOKUP(H56,Baza!A:C,2,FALSE)&amp;" "&amp;"("&amp;H56&amp;")"))</f>
        <v/>
      </c>
      <c r="J56" s="255" t="str">
        <f>IF(ISERROR(VLOOKUP(H56,Baza!A:C,3,FALSE)),"",(VLOOKUP(H56,Baza!A:C,3,FALSE)))</f>
        <v/>
      </c>
      <c r="K56" s="255" t="str">
        <f>IF(ISERROR(VLOOKUP(H56,Baza!A:D,4,FALSE)),"",(VLOOKUP(H56,Baza!A:D,4,FALSE)))</f>
        <v/>
      </c>
    </row>
    <row r="57" spans="2:11">
      <c r="B57" s="368"/>
      <c r="C57" s="261">
        <v>55</v>
      </c>
      <c r="D57" s="202" t="str">
        <f t="shared" si="1"/>
        <v/>
      </c>
      <c r="E57" s="191" t="str">
        <f t="shared" si="2"/>
        <v/>
      </c>
      <c r="F57" s="183">
        <v>55</v>
      </c>
      <c r="G57" s="183"/>
      <c r="H57" s="184"/>
      <c r="I57" s="255" t="str">
        <f>IF(ISERROR(VLOOKUP(H57,Baza!A:C,2,FALSE)&amp;" "&amp;"("&amp;H57&amp;")"),"",(VLOOKUP(H57,Baza!A:C,2,FALSE)&amp;" "&amp;"("&amp;H57&amp;")"))</f>
        <v/>
      </c>
      <c r="J57" s="255" t="str">
        <f>IF(ISERROR(VLOOKUP(H57,Baza!A:C,3,FALSE)),"",(VLOOKUP(H57,Baza!A:C,3,FALSE)))</f>
        <v/>
      </c>
      <c r="K57" s="255" t="str">
        <f>IF(ISERROR(VLOOKUP(H57,Baza!A:D,4,FALSE)),"",(VLOOKUP(H57,Baza!A:D,4,FALSE)))</f>
        <v/>
      </c>
    </row>
    <row r="58" spans="2:11" ht="16.149999999999999" thickBot="1">
      <c r="B58" s="369"/>
      <c r="C58" s="262">
        <v>56</v>
      </c>
      <c r="D58" s="202" t="str">
        <f t="shared" si="1"/>
        <v/>
      </c>
      <c r="E58" s="191" t="str">
        <f t="shared" si="2"/>
        <v/>
      </c>
      <c r="F58" s="183">
        <v>56</v>
      </c>
      <c r="G58" s="183"/>
      <c r="H58" s="184"/>
      <c r="I58" s="255" t="str">
        <f>IF(ISERROR(VLOOKUP(H58,Baza!A:C,2,FALSE)&amp;" "&amp;"("&amp;H58&amp;")"),"",(VLOOKUP(H58,Baza!A:C,2,FALSE)&amp;" "&amp;"("&amp;H58&amp;")"))</f>
        <v/>
      </c>
      <c r="J58" s="255" t="str">
        <f>IF(ISERROR(VLOOKUP(H58,Baza!A:C,3,FALSE)),"",(VLOOKUP(H58,Baza!A:C,3,FALSE)))</f>
        <v/>
      </c>
      <c r="K58" s="255" t="str">
        <f>IF(ISERROR(VLOOKUP(H58,Baza!A:D,4,FALSE)),"",(VLOOKUP(H58,Baza!A:D,4,FALSE)))</f>
        <v/>
      </c>
    </row>
    <row r="59" spans="2:11">
      <c r="B59" s="367" t="s">
        <v>166</v>
      </c>
      <c r="C59" s="267">
        <v>57</v>
      </c>
      <c r="D59" s="202" t="str">
        <f t="shared" si="1"/>
        <v/>
      </c>
      <c r="E59" s="191" t="str">
        <f t="shared" si="2"/>
        <v/>
      </c>
      <c r="F59" s="183">
        <v>57</v>
      </c>
      <c r="G59" s="183"/>
      <c r="H59" s="184"/>
      <c r="I59" s="255" t="str">
        <f>IF(ISERROR(VLOOKUP(H59,Baza!A:C,2,FALSE)&amp;" "&amp;"("&amp;H59&amp;")"),"",(VLOOKUP(H59,Baza!A:C,2,FALSE)&amp;" "&amp;"("&amp;H59&amp;")"))</f>
        <v/>
      </c>
      <c r="J59" s="255" t="str">
        <f>IF(ISERROR(VLOOKUP(H59,Baza!A:C,3,FALSE)),"",(VLOOKUP(H59,Baza!A:C,3,FALSE)))</f>
        <v/>
      </c>
      <c r="K59" s="255" t="str">
        <f>IF(ISERROR(VLOOKUP(H59,Baza!A:D,4,FALSE)),"",(VLOOKUP(H59,Baza!A:D,4,FALSE)))</f>
        <v/>
      </c>
    </row>
    <row r="60" spans="2:11">
      <c r="B60" s="368"/>
      <c r="C60" s="264">
        <v>58</v>
      </c>
      <c r="D60" s="202" t="str">
        <f t="shared" si="1"/>
        <v/>
      </c>
      <c r="E60" s="191" t="str">
        <f t="shared" si="2"/>
        <v/>
      </c>
      <c r="F60" s="183">
        <v>58</v>
      </c>
      <c r="G60" s="183"/>
      <c r="H60" s="184"/>
      <c r="I60" s="255" t="str">
        <f>IF(ISERROR(VLOOKUP(H60,Baza!A:C,2,FALSE)&amp;" "&amp;"("&amp;H60&amp;")"),"",(VLOOKUP(H60,Baza!A:C,2,FALSE)&amp;" "&amp;"("&amp;H60&amp;")"))</f>
        <v/>
      </c>
      <c r="J60" s="255" t="str">
        <f>IF(ISERROR(VLOOKUP(H60,Baza!A:C,3,FALSE)),"",(VLOOKUP(H60,Baza!A:C,3,FALSE)))</f>
        <v/>
      </c>
      <c r="K60" s="255" t="str">
        <f>IF(ISERROR(VLOOKUP(H60,Baza!A:D,4,FALSE)),"",(VLOOKUP(H60,Baza!A:D,4,FALSE)))</f>
        <v/>
      </c>
    </row>
    <row r="61" spans="2:11">
      <c r="B61" s="368"/>
      <c r="C61" s="264">
        <v>59</v>
      </c>
      <c r="D61" s="202" t="str">
        <f t="shared" si="1"/>
        <v/>
      </c>
      <c r="E61" s="191" t="str">
        <f t="shared" si="2"/>
        <v/>
      </c>
      <c r="F61" s="183">
        <v>59</v>
      </c>
      <c r="G61" s="183"/>
      <c r="H61" s="184"/>
      <c r="I61" s="255" t="str">
        <f>IF(ISERROR(VLOOKUP(H61,Baza!A:C,2,FALSE)&amp;" "&amp;"("&amp;H61&amp;")"),"",(VLOOKUP(H61,Baza!A:C,2,FALSE)&amp;" "&amp;"("&amp;H61&amp;")"))</f>
        <v/>
      </c>
      <c r="J61" s="255" t="str">
        <f>IF(ISERROR(VLOOKUP(H61,Baza!A:C,3,FALSE)),"",(VLOOKUP(H61,Baza!A:C,3,FALSE)))</f>
        <v/>
      </c>
      <c r="K61" s="255" t="str">
        <f>IF(ISERROR(VLOOKUP(H61,Baza!A:D,4,FALSE)),"",(VLOOKUP(H61,Baza!A:D,4,FALSE)))</f>
        <v/>
      </c>
    </row>
    <row r="62" spans="2:11" ht="16.149999999999999" thickBot="1">
      <c r="B62" s="369"/>
      <c r="C62" s="266">
        <v>60</v>
      </c>
      <c r="D62" s="202" t="str">
        <f t="shared" si="1"/>
        <v/>
      </c>
      <c r="E62" s="191" t="str">
        <f t="shared" si="2"/>
        <v/>
      </c>
      <c r="F62" s="183">
        <v>60</v>
      </c>
      <c r="G62" s="183"/>
      <c r="H62" s="184"/>
      <c r="I62" s="255" t="str">
        <f>IF(ISERROR(VLOOKUP(H62,Baza!A:C,2,FALSE)&amp;" "&amp;"("&amp;H62&amp;")"),"",(VLOOKUP(H62,Baza!A:C,2,FALSE)&amp;" "&amp;"("&amp;H62&amp;")"))</f>
        <v/>
      </c>
      <c r="J62" s="255" t="str">
        <f>IF(ISERROR(VLOOKUP(H62,Baza!A:C,3,FALSE)),"",(VLOOKUP(H62,Baza!A:C,3,FALSE)))</f>
        <v/>
      </c>
      <c r="K62" s="255" t="str">
        <f>IF(ISERROR(VLOOKUP(H62,Baza!A:D,4,FALSE)),"",(VLOOKUP(H62,Baza!A:D,4,FALSE)))</f>
        <v/>
      </c>
    </row>
    <row r="63" spans="2:11">
      <c r="B63" s="367" t="s">
        <v>167</v>
      </c>
      <c r="C63" s="263">
        <v>61</v>
      </c>
      <c r="D63" s="202" t="str">
        <f t="shared" si="1"/>
        <v/>
      </c>
      <c r="E63" s="191" t="str">
        <f t="shared" si="2"/>
        <v/>
      </c>
      <c r="F63" s="183">
        <v>61</v>
      </c>
      <c r="G63" s="183"/>
      <c r="H63" s="184"/>
      <c r="I63" s="255" t="str">
        <f>IF(ISERROR(VLOOKUP(H63,Baza!A:C,2,FALSE)&amp;" "&amp;"("&amp;H63&amp;")"),"",(VLOOKUP(H63,Baza!A:C,2,FALSE)&amp;" "&amp;"("&amp;H63&amp;")"))</f>
        <v/>
      </c>
      <c r="J63" s="255" t="str">
        <f>IF(ISERROR(VLOOKUP(H63,Baza!A:C,3,FALSE)),"",(VLOOKUP(H63,Baza!A:C,3,FALSE)))</f>
        <v/>
      </c>
      <c r="K63" s="255" t="str">
        <f>IF(ISERROR(VLOOKUP(H63,Baza!A:D,4,FALSE)),"",(VLOOKUP(H63,Baza!A:D,4,FALSE)))</f>
        <v/>
      </c>
    </row>
    <row r="64" spans="2:11">
      <c r="B64" s="368"/>
      <c r="C64" s="264">
        <v>62</v>
      </c>
      <c r="D64" s="202" t="str">
        <f t="shared" si="1"/>
        <v/>
      </c>
      <c r="E64" s="191" t="str">
        <f t="shared" si="2"/>
        <v/>
      </c>
      <c r="F64" s="183">
        <v>62</v>
      </c>
      <c r="G64" s="183"/>
      <c r="H64" s="184"/>
      <c r="I64" s="255" t="str">
        <f>IF(ISERROR(VLOOKUP(H64,Baza!A:C,2,FALSE)&amp;" "&amp;"("&amp;H64&amp;")"),"",(VLOOKUP(H64,Baza!A:C,2,FALSE)&amp;" "&amp;"("&amp;H64&amp;")"))</f>
        <v/>
      </c>
      <c r="J64" s="255" t="str">
        <f>IF(ISERROR(VLOOKUP(H64,Baza!A:C,3,FALSE)),"",(VLOOKUP(H64,Baza!A:C,3,FALSE)))</f>
        <v/>
      </c>
      <c r="K64" s="255" t="str">
        <f>IF(ISERROR(VLOOKUP(H64,Baza!A:D,4,FALSE)),"",(VLOOKUP(H64,Baza!A:D,4,FALSE)))</f>
        <v/>
      </c>
    </row>
    <row r="65" spans="2:11">
      <c r="B65" s="368"/>
      <c r="C65" s="264">
        <v>63</v>
      </c>
      <c r="D65" s="202" t="str">
        <f t="shared" si="1"/>
        <v/>
      </c>
      <c r="E65" s="191" t="str">
        <f t="shared" si="2"/>
        <v/>
      </c>
      <c r="F65" s="183">
        <v>63</v>
      </c>
      <c r="G65" s="183"/>
      <c r="H65" s="184"/>
      <c r="I65" s="255" t="str">
        <f>IF(ISERROR(VLOOKUP(H65,Baza!A:C,2,FALSE)&amp;" "&amp;"("&amp;H65&amp;")"),"",(VLOOKUP(H65,Baza!A:C,2,FALSE)&amp;" "&amp;"("&amp;H65&amp;")"))</f>
        <v/>
      </c>
      <c r="J65" s="255" t="str">
        <f>IF(ISERROR(VLOOKUP(H65,Baza!A:C,3,FALSE)),"",(VLOOKUP(H65,Baza!A:C,3,FALSE)))</f>
        <v/>
      </c>
      <c r="K65" s="255" t="str">
        <f>IF(ISERROR(VLOOKUP(H65,Baza!A:D,4,FALSE)),"",(VLOOKUP(H65,Baza!A:D,4,FALSE)))</f>
        <v/>
      </c>
    </row>
    <row r="66" spans="2:11" ht="16.149999999999999" thickBot="1">
      <c r="B66" s="369"/>
      <c r="C66" s="265">
        <v>64</v>
      </c>
      <c r="D66" s="202" t="str">
        <f t="shared" si="1"/>
        <v/>
      </c>
      <c r="E66" s="191" t="str">
        <f t="shared" si="2"/>
        <v/>
      </c>
      <c r="F66" s="183">
        <v>64</v>
      </c>
      <c r="G66" s="183"/>
      <c r="H66" s="184"/>
      <c r="I66" s="255" t="str">
        <f>IF(ISERROR(VLOOKUP(H66,Baza!A:C,2,FALSE)&amp;" "&amp;"("&amp;H66&amp;")"),"",(VLOOKUP(H66,Baza!A:C,2,FALSE)&amp;" "&amp;"("&amp;H66&amp;")"))</f>
        <v/>
      </c>
      <c r="J66" s="255" t="str">
        <f>IF(ISERROR(VLOOKUP(H66,Baza!A:C,3,FALSE)),"",(VLOOKUP(H66,Baza!A:C,3,FALSE)))</f>
        <v/>
      </c>
      <c r="K66" s="255" t="str">
        <f>IF(ISERROR(VLOOKUP(H66,Baza!A:D,4,FALSE)),"",(VLOOKUP(H66,Baza!A:D,4,FALSE)))</f>
        <v/>
      </c>
    </row>
    <row r="67" spans="2:11">
      <c r="B67" s="367" t="s">
        <v>87</v>
      </c>
      <c r="C67" s="263">
        <v>65</v>
      </c>
      <c r="D67" s="202" t="str">
        <f t="shared" si="1"/>
        <v/>
      </c>
      <c r="E67" s="191" t="str">
        <f t="shared" si="2"/>
        <v/>
      </c>
    </row>
    <row r="68" spans="2:11" ht="16.149999999999999" thickBot="1">
      <c r="B68" s="368"/>
      <c r="C68" s="264">
        <v>66</v>
      </c>
      <c r="D68" s="202" t="str">
        <f t="shared" ref="D68:D130" si="3">IF(ISERROR(VLOOKUP(C68,$G$3:$I$130,3,FALSE)),"",(VLOOKUP(C68,$G$3:$I$130,3,FALSE)))</f>
        <v/>
      </c>
      <c r="E68" s="191" t="str">
        <f t="shared" ref="E68:E130" si="4">IF(D68="","",INDEX($J$3:$J$130,MATCH(C68,$G$3:$G$130,0)))</f>
        <v/>
      </c>
    </row>
    <row r="69" spans="2:11">
      <c r="B69" s="368"/>
      <c r="C69" s="263">
        <v>67</v>
      </c>
      <c r="D69" s="202" t="str">
        <f t="shared" si="3"/>
        <v/>
      </c>
      <c r="E69" s="191" t="str">
        <f t="shared" si="4"/>
        <v/>
      </c>
    </row>
    <row r="70" spans="2:11" ht="16.149999999999999" thickBot="1">
      <c r="B70" s="370"/>
      <c r="C70" s="264">
        <v>68</v>
      </c>
      <c r="D70" s="202" t="str">
        <f t="shared" si="3"/>
        <v/>
      </c>
      <c r="E70" s="191" t="str">
        <f t="shared" si="4"/>
        <v/>
      </c>
    </row>
    <row r="71" spans="2:11">
      <c r="B71" s="367" t="s">
        <v>88</v>
      </c>
      <c r="C71" s="263">
        <v>69</v>
      </c>
      <c r="D71" s="202" t="str">
        <f t="shared" si="3"/>
        <v/>
      </c>
      <c r="E71" s="191" t="str">
        <f t="shared" si="4"/>
        <v/>
      </c>
    </row>
    <row r="72" spans="2:11" ht="16.149999999999999" thickBot="1">
      <c r="B72" s="368"/>
      <c r="C72" s="264">
        <v>70</v>
      </c>
      <c r="D72" s="202" t="str">
        <f t="shared" si="3"/>
        <v/>
      </c>
      <c r="E72" s="191" t="str">
        <f t="shared" si="4"/>
        <v/>
      </c>
    </row>
    <row r="73" spans="2:11">
      <c r="B73" s="368"/>
      <c r="C73" s="263">
        <v>71</v>
      </c>
      <c r="D73" s="202" t="str">
        <f t="shared" si="3"/>
        <v/>
      </c>
      <c r="E73" s="191" t="str">
        <f t="shared" si="4"/>
        <v/>
      </c>
    </row>
    <row r="74" spans="2:11" ht="16.149999999999999" thickBot="1">
      <c r="B74" s="369"/>
      <c r="C74" s="264">
        <v>72</v>
      </c>
      <c r="D74" s="202" t="str">
        <f t="shared" si="3"/>
        <v/>
      </c>
      <c r="E74" s="191" t="str">
        <f t="shared" si="4"/>
        <v/>
      </c>
    </row>
    <row r="75" spans="2:11">
      <c r="B75" s="371" t="s">
        <v>89</v>
      </c>
      <c r="C75" s="263">
        <v>73</v>
      </c>
      <c r="D75" s="202" t="str">
        <f t="shared" si="3"/>
        <v/>
      </c>
      <c r="E75" s="191" t="str">
        <f t="shared" si="4"/>
        <v/>
      </c>
    </row>
    <row r="76" spans="2:11" ht="16.149999999999999" thickBot="1">
      <c r="B76" s="368"/>
      <c r="C76" s="264">
        <v>74</v>
      </c>
      <c r="D76" s="202" t="str">
        <f t="shared" si="3"/>
        <v/>
      </c>
      <c r="E76" s="191" t="str">
        <f t="shared" si="4"/>
        <v/>
      </c>
    </row>
    <row r="77" spans="2:11">
      <c r="B77" s="368"/>
      <c r="C77" s="263">
        <v>75</v>
      </c>
      <c r="D77" s="202" t="str">
        <f t="shared" si="3"/>
        <v/>
      </c>
      <c r="E77" s="191" t="str">
        <f t="shared" si="4"/>
        <v/>
      </c>
    </row>
    <row r="78" spans="2:11" ht="16.149999999999999" thickBot="1">
      <c r="B78" s="370"/>
      <c r="C78" s="264">
        <v>76</v>
      </c>
      <c r="D78" s="202" t="str">
        <f t="shared" si="3"/>
        <v/>
      </c>
      <c r="E78" s="191" t="str">
        <f t="shared" si="4"/>
        <v/>
      </c>
    </row>
    <row r="79" spans="2:11">
      <c r="B79" s="367" t="s">
        <v>90</v>
      </c>
      <c r="C79" s="263">
        <v>77</v>
      </c>
      <c r="D79" s="202" t="str">
        <f t="shared" si="3"/>
        <v/>
      </c>
      <c r="E79" s="191" t="str">
        <f t="shared" si="4"/>
        <v/>
      </c>
    </row>
    <row r="80" spans="2:11" ht="16.149999999999999" thickBot="1">
      <c r="B80" s="368"/>
      <c r="C80" s="264">
        <v>78</v>
      </c>
      <c r="D80" s="202" t="str">
        <f t="shared" si="3"/>
        <v/>
      </c>
      <c r="E80" s="191" t="str">
        <f t="shared" si="4"/>
        <v/>
      </c>
    </row>
    <row r="81" spans="2:5">
      <c r="B81" s="368"/>
      <c r="C81" s="263">
        <v>79</v>
      </c>
      <c r="D81" s="202" t="str">
        <f t="shared" si="3"/>
        <v/>
      </c>
      <c r="E81" s="191" t="str">
        <f t="shared" si="4"/>
        <v/>
      </c>
    </row>
    <row r="82" spans="2:5" ht="16.149999999999999" thickBot="1">
      <c r="B82" s="369"/>
      <c r="C82" s="264">
        <v>80</v>
      </c>
      <c r="D82" s="202" t="str">
        <f t="shared" si="3"/>
        <v/>
      </c>
      <c r="E82" s="191" t="str">
        <f t="shared" si="4"/>
        <v/>
      </c>
    </row>
    <row r="83" spans="2:5">
      <c r="B83" s="371" t="s">
        <v>91</v>
      </c>
      <c r="C83" s="263">
        <v>81</v>
      </c>
      <c r="D83" s="202" t="str">
        <f t="shared" si="3"/>
        <v/>
      </c>
      <c r="E83" s="191" t="str">
        <f t="shared" si="4"/>
        <v/>
      </c>
    </row>
    <row r="84" spans="2:5" ht="16.149999999999999" thickBot="1">
      <c r="B84" s="368"/>
      <c r="C84" s="264">
        <v>82</v>
      </c>
      <c r="D84" s="202" t="str">
        <f t="shared" si="3"/>
        <v/>
      </c>
      <c r="E84" s="191" t="str">
        <f t="shared" si="4"/>
        <v/>
      </c>
    </row>
    <row r="85" spans="2:5">
      <c r="B85" s="368"/>
      <c r="C85" s="263">
        <v>83</v>
      </c>
      <c r="D85" s="202" t="str">
        <f t="shared" si="3"/>
        <v/>
      </c>
      <c r="E85" s="191" t="str">
        <f t="shared" si="4"/>
        <v/>
      </c>
    </row>
    <row r="86" spans="2:5" ht="16.149999999999999" thickBot="1">
      <c r="B86" s="369"/>
      <c r="C86" s="264">
        <v>84</v>
      </c>
      <c r="D86" s="202" t="str">
        <f t="shared" si="3"/>
        <v/>
      </c>
      <c r="E86" s="191" t="str">
        <f t="shared" si="4"/>
        <v/>
      </c>
    </row>
    <row r="87" spans="2:5">
      <c r="B87" s="367" t="s">
        <v>92</v>
      </c>
      <c r="C87" s="263">
        <v>85</v>
      </c>
      <c r="D87" s="202" t="str">
        <f t="shared" si="3"/>
        <v/>
      </c>
      <c r="E87" s="191" t="str">
        <f t="shared" si="4"/>
        <v/>
      </c>
    </row>
    <row r="88" spans="2:5" ht="16.149999999999999" thickBot="1">
      <c r="B88" s="368"/>
      <c r="C88" s="264">
        <v>86</v>
      </c>
      <c r="D88" s="202" t="str">
        <f t="shared" si="3"/>
        <v/>
      </c>
      <c r="E88" s="191" t="str">
        <f t="shared" si="4"/>
        <v/>
      </c>
    </row>
    <row r="89" spans="2:5">
      <c r="B89" s="368"/>
      <c r="C89" s="263">
        <v>87</v>
      </c>
      <c r="D89" s="202" t="str">
        <f t="shared" si="3"/>
        <v/>
      </c>
      <c r="E89" s="191" t="str">
        <f t="shared" si="4"/>
        <v/>
      </c>
    </row>
    <row r="90" spans="2:5" ht="16.149999999999999" thickBot="1">
      <c r="B90" s="369"/>
      <c r="C90" s="264">
        <v>88</v>
      </c>
      <c r="D90" s="202" t="str">
        <f t="shared" si="3"/>
        <v/>
      </c>
      <c r="E90" s="191" t="str">
        <f t="shared" si="4"/>
        <v/>
      </c>
    </row>
    <row r="91" spans="2:5">
      <c r="B91" s="367" t="s">
        <v>93</v>
      </c>
      <c r="C91" s="263">
        <v>89</v>
      </c>
      <c r="D91" s="202" t="str">
        <f t="shared" si="3"/>
        <v/>
      </c>
      <c r="E91" s="191" t="str">
        <f t="shared" si="4"/>
        <v/>
      </c>
    </row>
    <row r="92" spans="2:5">
      <c r="B92" s="368"/>
      <c r="C92" s="261">
        <v>90</v>
      </c>
      <c r="D92" s="202" t="str">
        <f t="shared" si="3"/>
        <v/>
      </c>
      <c r="E92" s="191" t="str">
        <f t="shared" si="4"/>
        <v/>
      </c>
    </row>
    <row r="93" spans="2:5">
      <c r="B93" s="368"/>
      <c r="C93" s="267">
        <v>91</v>
      </c>
      <c r="D93" s="202" t="str">
        <f t="shared" si="3"/>
        <v/>
      </c>
      <c r="E93" s="191" t="str">
        <f t="shared" si="4"/>
        <v/>
      </c>
    </row>
    <row r="94" spans="2:5" ht="16.149999999999999" thickBot="1">
      <c r="B94" s="369"/>
      <c r="C94" s="264">
        <v>92</v>
      </c>
      <c r="D94" s="202" t="str">
        <f t="shared" si="3"/>
        <v/>
      </c>
      <c r="E94" s="191" t="str">
        <f t="shared" si="4"/>
        <v/>
      </c>
    </row>
    <row r="95" spans="2:5">
      <c r="B95" s="367" t="s">
        <v>94</v>
      </c>
      <c r="C95" s="263">
        <v>93</v>
      </c>
      <c r="D95" s="202" t="str">
        <f t="shared" si="3"/>
        <v/>
      </c>
      <c r="E95" s="191" t="str">
        <f t="shared" si="4"/>
        <v/>
      </c>
    </row>
    <row r="96" spans="2:5">
      <c r="B96" s="368"/>
      <c r="C96" s="261">
        <v>94</v>
      </c>
      <c r="D96" s="202" t="str">
        <f t="shared" si="3"/>
        <v/>
      </c>
      <c r="E96" s="191" t="str">
        <f t="shared" si="4"/>
        <v/>
      </c>
    </row>
    <row r="97" spans="2:5">
      <c r="B97" s="368"/>
      <c r="C97" s="267">
        <v>95</v>
      </c>
      <c r="D97" s="202" t="str">
        <f t="shared" si="3"/>
        <v/>
      </c>
      <c r="E97" s="191" t="str">
        <f t="shared" si="4"/>
        <v/>
      </c>
    </row>
    <row r="98" spans="2:5" ht="16.149999999999999" thickBot="1">
      <c r="B98" s="369"/>
      <c r="C98" s="264">
        <v>96</v>
      </c>
      <c r="D98" s="202" t="str">
        <f t="shared" si="3"/>
        <v/>
      </c>
      <c r="E98" s="191" t="str">
        <f t="shared" si="4"/>
        <v/>
      </c>
    </row>
    <row r="99" spans="2:5">
      <c r="B99" s="367" t="s">
        <v>172</v>
      </c>
      <c r="C99" s="263">
        <v>97</v>
      </c>
      <c r="D99" s="202" t="str">
        <f t="shared" si="3"/>
        <v/>
      </c>
      <c r="E99" s="191" t="str">
        <f t="shared" si="4"/>
        <v/>
      </c>
    </row>
    <row r="100" spans="2:5" ht="16.149999999999999" thickBot="1">
      <c r="B100" s="368"/>
      <c r="C100" s="264">
        <v>98</v>
      </c>
      <c r="D100" s="202" t="str">
        <f t="shared" si="3"/>
        <v/>
      </c>
      <c r="E100" s="191" t="str">
        <f t="shared" si="4"/>
        <v/>
      </c>
    </row>
    <row r="101" spans="2:5">
      <c r="B101" s="368"/>
      <c r="C101" s="263">
        <v>99</v>
      </c>
      <c r="D101" s="202" t="str">
        <f t="shared" si="3"/>
        <v/>
      </c>
      <c r="E101" s="191" t="str">
        <f t="shared" si="4"/>
        <v/>
      </c>
    </row>
    <row r="102" spans="2:5" ht="16.149999999999999" thickBot="1">
      <c r="B102" s="370"/>
      <c r="C102" s="264">
        <v>100</v>
      </c>
      <c r="D102" s="202" t="str">
        <f t="shared" si="3"/>
        <v/>
      </c>
      <c r="E102" s="191" t="str">
        <f t="shared" si="4"/>
        <v/>
      </c>
    </row>
    <row r="103" spans="2:5">
      <c r="B103" s="367" t="s">
        <v>173</v>
      </c>
      <c r="C103" s="263">
        <v>101</v>
      </c>
      <c r="D103" s="202" t="str">
        <f t="shared" si="3"/>
        <v/>
      </c>
      <c r="E103" s="191" t="str">
        <f t="shared" si="4"/>
        <v/>
      </c>
    </row>
    <row r="104" spans="2:5">
      <c r="B104" s="368"/>
      <c r="C104" s="261">
        <v>102</v>
      </c>
      <c r="D104" s="202" t="str">
        <f t="shared" si="3"/>
        <v/>
      </c>
      <c r="E104" s="191" t="str">
        <f t="shared" si="4"/>
        <v/>
      </c>
    </row>
    <row r="105" spans="2:5">
      <c r="B105" s="368"/>
      <c r="C105" s="267">
        <v>103</v>
      </c>
      <c r="D105" s="202" t="str">
        <f t="shared" si="3"/>
        <v/>
      </c>
      <c r="E105" s="191" t="str">
        <f t="shared" si="4"/>
        <v/>
      </c>
    </row>
    <row r="106" spans="2:5" ht="16.149999999999999" thickBot="1">
      <c r="B106" s="369"/>
      <c r="C106" s="264">
        <v>104</v>
      </c>
      <c r="D106" s="202" t="str">
        <f t="shared" si="3"/>
        <v/>
      </c>
      <c r="E106" s="191" t="str">
        <f t="shared" si="4"/>
        <v/>
      </c>
    </row>
    <row r="107" spans="2:5">
      <c r="B107" s="371" t="s">
        <v>174</v>
      </c>
      <c r="C107" s="263">
        <v>105</v>
      </c>
      <c r="D107" s="202" t="str">
        <f t="shared" si="3"/>
        <v/>
      </c>
      <c r="E107" s="191" t="str">
        <f t="shared" si="4"/>
        <v/>
      </c>
    </row>
    <row r="108" spans="2:5">
      <c r="B108" s="368"/>
      <c r="C108" s="261">
        <v>106</v>
      </c>
      <c r="D108" s="202" t="str">
        <f t="shared" si="3"/>
        <v/>
      </c>
      <c r="E108" s="191" t="str">
        <f t="shared" si="4"/>
        <v/>
      </c>
    </row>
    <row r="109" spans="2:5">
      <c r="B109" s="368"/>
      <c r="C109" s="267">
        <v>107</v>
      </c>
      <c r="D109" s="202" t="str">
        <f t="shared" si="3"/>
        <v/>
      </c>
      <c r="E109" s="191" t="str">
        <f t="shared" si="4"/>
        <v/>
      </c>
    </row>
    <row r="110" spans="2:5" ht="16.149999999999999" thickBot="1">
      <c r="B110" s="370"/>
      <c r="C110" s="264">
        <v>108</v>
      </c>
      <c r="D110" s="202" t="str">
        <f t="shared" si="3"/>
        <v/>
      </c>
      <c r="E110" s="191" t="str">
        <f t="shared" si="4"/>
        <v/>
      </c>
    </row>
    <row r="111" spans="2:5">
      <c r="B111" s="367" t="s">
        <v>174</v>
      </c>
      <c r="C111" s="263">
        <v>109</v>
      </c>
      <c r="D111" s="202" t="str">
        <f t="shared" si="3"/>
        <v/>
      </c>
      <c r="E111" s="191" t="str">
        <f t="shared" si="4"/>
        <v/>
      </c>
    </row>
    <row r="112" spans="2:5">
      <c r="B112" s="368"/>
      <c r="C112" s="261">
        <v>110</v>
      </c>
      <c r="D112" s="202" t="str">
        <f t="shared" si="3"/>
        <v/>
      </c>
      <c r="E112" s="191" t="str">
        <f t="shared" si="4"/>
        <v/>
      </c>
    </row>
    <row r="113" spans="2:5">
      <c r="B113" s="368"/>
      <c r="C113" s="267">
        <v>111</v>
      </c>
      <c r="D113" s="202" t="str">
        <f t="shared" si="3"/>
        <v/>
      </c>
      <c r="E113" s="191" t="str">
        <f t="shared" si="4"/>
        <v/>
      </c>
    </row>
    <row r="114" spans="2:5" ht="16.149999999999999" thickBot="1">
      <c r="B114" s="369"/>
      <c r="C114" s="264">
        <v>112</v>
      </c>
      <c r="D114" s="202" t="str">
        <f t="shared" si="3"/>
        <v/>
      </c>
      <c r="E114" s="191" t="str">
        <f t="shared" si="4"/>
        <v/>
      </c>
    </row>
    <row r="115" spans="2:5">
      <c r="B115" s="371" t="s">
        <v>175</v>
      </c>
      <c r="C115" s="263">
        <v>113</v>
      </c>
      <c r="D115" s="202" t="str">
        <f t="shared" si="3"/>
        <v/>
      </c>
      <c r="E115" s="191" t="str">
        <f t="shared" si="4"/>
        <v/>
      </c>
    </row>
    <row r="116" spans="2:5">
      <c r="B116" s="368"/>
      <c r="C116" s="261">
        <v>114</v>
      </c>
      <c r="D116" s="202" t="str">
        <f t="shared" si="3"/>
        <v/>
      </c>
      <c r="E116" s="191" t="str">
        <f t="shared" si="4"/>
        <v/>
      </c>
    </row>
    <row r="117" spans="2:5">
      <c r="B117" s="368"/>
      <c r="C117" s="267">
        <v>115</v>
      </c>
      <c r="D117" s="202" t="str">
        <f t="shared" si="3"/>
        <v/>
      </c>
      <c r="E117" s="191" t="str">
        <f t="shared" si="4"/>
        <v/>
      </c>
    </row>
    <row r="118" spans="2:5" ht="16.149999999999999" thickBot="1">
      <c r="B118" s="369"/>
      <c r="C118" s="264">
        <v>116</v>
      </c>
      <c r="D118" s="202" t="str">
        <f t="shared" si="3"/>
        <v/>
      </c>
      <c r="E118" s="191" t="str">
        <f t="shared" si="4"/>
        <v/>
      </c>
    </row>
    <row r="119" spans="2:5">
      <c r="B119" s="367" t="s">
        <v>176</v>
      </c>
      <c r="C119" s="263">
        <v>117</v>
      </c>
      <c r="D119" s="202" t="str">
        <f t="shared" si="3"/>
        <v/>
      </c>
      <c r="E119" s="191" t="str">
        <f t="shared" si="4"/>
        <v/>
      </c>
    </row>
    <row r="120" spans="2:5">
      <c r="B120" s="368"/>
      <c r="C120" s="261">
        <v>118</v>
      </c>
      <c r="D120" s="202" t="str">
        <f t="shared" si="3"/>
        <v/>
      </c>
      <c r="E120" s="191" t="str">
        <f t="shared" si="4"/>
        <v/>
      </c>
    </row>
    <row r="121" spans="2:5">
      <c r="B121" s="368"/>
      <c r="C121" s="267">
        <v>119</v>
      </c>
      <c r="D121" s="202" t="str">
        <f t="shared" si="3"/>
        <v/>
      </c>
      <c r="E121" s="191" t="str">
        <f t="shared" si="4"/>
        <v/>
      </c>
    </row>
    <row r="122" spans="2:5" ht="16.149999999999999" thickBot="1">
      <c r="B122" s="369"/>
      <c r="C122" s="264">
        <v>120</v>
      </c>
      <c r="D122" s="202" t="str">
        <f t="shared" si="3"/>
        <v/>
      </c>
      <c r="E122" s="191" t="str">
        <f t="shared" si="4"/>
        <v/>
      </c>
    </row>
    <row r="123" spans="2:5">
      <c r="B123" s="367" t="s">
        <v>177</v>
      </c>
      <c r="C123" s="263">
        <v>121</v>
      </c>
      <c r="D123" s="202" t="str">
        <f t="shared" si="3"/>
        <v/>
      </c>
      <c r="E123" s="191" t="str">
        <f t="shared" si="4"/>
        <v/>
      </c>
    </row>
    <row r="124" spans="2:5" ht="16.149999999999999" thickBot="1">
      <c r="B124" s="368"/>
      <c r="C124" s="264">
        <v>122</v>
      </c>
      <c r="D124" s="202" t="str">
        <f t="shared" si="3"/>
        <v/>
      </c>
      <c r="E124" s="191" t="str">
        <f t="shared" si="4"/>
        <v/>
      </c>
    </row>
    <row r="125" spans="2:5">
      <c r="B125" s="368"/>
      <c r="C125" s="263">
        <v>123</v>
      </c>
      <c r="D125" s="202" t="str">
        <f t="shared" si="3"/>
        <v/>
      </c>
      <c r="E125" s="191" t="str">
        <f t="shared" si="4"/>
        <v/>
      </c>
    </row>
    <row r="126" spans="2:5" ht="16.149999999999999" thickBot="1">
      <c r="B126" s="369"/>
      <c r="C126" s="264">
        <v>124</v>
      </c>
      <c r="D126" s="202" t="str">
        <f t="shared" si="3"/>
        <v/>
      </c>
      <c r="E126" s="191" t="str">
        <f t="shared" si="4"/>
        <v/>
      </c>
    </row>
    <row r="127" spans="2:5">
      <c r="B127" s="367" t="s">
        <v>178</v>
      </c>
      <c r="C127" s="263">
        <v>125</v>
      </c>
      <c r="D127" s="202" t="str">
        <f t="shared" si="3"/>
        <v/>
      </c>
      <c r="E127" s="191" t="str">
        <f t="shared" si="4"/>
        <v/>
      </c>
    </row>
    <row r="128" spans="2:5">
      <c r="B128" s="368"/>
      <c r="C128" s="261">
        <v>126</v>
      </c>
      <c r="D128" s="202" t="str">
        <f t="shared" si="3"/>
        <v/>
      </c>
      <c r="E128" s="191" t="str">
        <f t="shared" si="4"/>
        <v/>
      </c>
    </row>
    <row r="129" spans="2:5">
      <c r="B129" s="368"/>
      <c r="C129" s="267">
        <v>127</v>
      </c>
      <c r="D129" s="202" t="str">
        <f t="shared" si="3"/>
        <v/>
      </c>
      <c r="E129" s="191" t="str">
        <f t="shared" si="4"/>
        <v/>
      </c>
    </row>
    <row r="130" spans="2:5" ht="16.149999999999999" thickBot="1">
      <c r="B130" s="369"/>
      <c r="C130" s="264">
        <v>128</v>
      </c>
      <c r="D130" s="202" t="str">
        <f t="shared" si="3"/>
        <v/>
      </c>
      <c r="E130" s="191" t="str">
        <f t="shared" si="4"/>
        <v/>
      </c>
    </row>
  </sheetData>
  <autoFilter ref="F2:O2">
    <sortState ref="F3:O66">
      <sortCondition ref="F2"/>
    </sortState>
  </autoFilter>
  <mergeCells count="34">
    <mergeCell ref="B119:B122"/>
    <mergeCell ref="B123:B126"/>
    <mergeCell ref="B127:B130"/>
    <mergeCell ref="B99:B102"/>
    <mergeCell ref="B103:B106"/>
    <mergeCell ref="B107:B110"/>
    <mergeCell ref="B111:B114"/>
    <mergeCell ref="B115:B118"/>
    <mergeCell ref="B87:B90"/>
    <mergeCell ref="B91:B94"/>
    <mergeCell ref="B95:B98"/>
    <mergeCell ref="B67:B70"/>
    <mergeCell ref="B71:B74"/>
    <mergeCell ref="B75:B78"/>
    <mergeCell ref="B79:B82"/>
    <mergeCell ref="B83:B86"/>
    <mergeCell ref="B27:B30"/>
    <mergeCell ref="B31:B34"/>
    <mergeCell ref="B1:E1"/>
    <mergeCell ref="F1:O1"/>
    <mergeCell ref="B23:B26"/>
    <mergeCell ref="B3:B6"/>
    <mergeCell ref="B7:B10"/>
    <mergeCell ref="B11:B14"/>
    <mergeCell ref="B15:B18"/>
    <mergeCell ref="B19:B22"/>
    <mergeCell ref="B55:B58"/>
    <mergeCell ref="B59:B62"/>
    <mergeCell ref="B63:B66"/>
    <mergeCell ref="B35:B38"/>
    <mergeCell ref="B39:B42"/>
    <mergeCell ref="B43:B46"/>
    <mergeCell ref="B47:B50"/>
    <mergeCell ref="B51:B5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topLeftCell="A4" zoomScale="90" zoomScaleNormal="90" workbookViewId="0">
      <selection activeCell="E3" sqref="B3:T34"/>
    </sheetView>
  </sheetViews>
  <sheetFormatPr defaultRowHeight="14.25"/>
  <cols>
    <col min="1" max="1" width="1.332031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36" t="s">
        <v>124</v>
      </c>
      <c r="F2" s="537"/>
      <c r="G2" s="537"/>
      <c r="H2" s="537"/>
      <c r="I2" s="537"/>
      <c r="J2" s="537"/>
      <c r="K2" s="537"/>
      <c r="L2" s="537"/>
      <c r="M2" s="537"/>
      <c r="N2" s="537"/>
      <c r="O2" s="538"/>
    </row>
    <row r="3" spans="1:20" ht="15.75">
      <c r="E3" s="539" t="e">
        <f>IF(#REF!="","",#REF!)</f>
        <v>#REF!</v>
      </c>
      <c r="F3" s="540"/>
      <c r="G3" s="540"/>
      <c r="H3" s="540"/>
      <c r="I3" s="540"/>
      <c r="J3" s="540"/>
      <c r="K3" s="540"/>
      <c r="L3" s="540"/>
      <c r="M3" s="540"/>
      <c r="N3" s="540"/>
      <c r="O3" s="541"/>
    </row>
    <row r="4" spans="1:20" ht="15.75">
      <c r="E4" s="539" t="e">
        <f>IF(#REF!="","",#REF!)</f>
        <v>#REF!</v>
      </c>
      <c r="F4" s="540"/>
      <c r="G4" s="540"/>
      <c r="H4" s="540"/>
      <c r="I4" s="540"/>
      <c r="J4" s="540"/>
      <c r="K4" s="540"/>
      <c r="L4" s="540"/>
      <c r="M4" s="540"/>
      <c r="N4" s="540"/>
      <c r="O4" s="541"/>
    </row>
    <row r="5" spans="1:20" ht="15.75">
      <c r="E5" s="539"/>
      <c r="F5" s="540"/>
      <c r="G5" s="540"/>
      <c r="H5" s="540"/>
      <c r="I5" s="540"/>
      <c r="J5" s="540"/>
      <c r="K5" s="540"/>
      <c r="L5" s="540"/>
      <c r="M5" s="540"/>
      <c r="N5" s="540"/>
      <c r="O5" s="541"/>
    </row>
    <row r="6" spans="1:20" ht="15.75">
      <c r="E6" s="542" t="e">
        <f>IF(#REF!="","",#REF!)</f>
        <v>#REF!</v>
      </c>
      <c r="F6" s="543"/>
      <c r="G6" s="543"/>
      <c r="H6" s="543"/>
      <c r="I6" s="543"/>
      <c r="J6" s="543"/>
      <c r="K6" s="543"/>
      <c r="L6" s="543"/>
      <c r="M6" s="543"/>
      <c r="N6" s="543"/>
      <c r="O6" s="544"/>
    </row>
    <row r="7" spans="1:20" ht="16.149999999999999" thickBot="1">
      <c r="E7" s="545" t="e">
        <f>IF(#REF!="","",#REF!)</f>
        <v>#REF!</v>
      </c>
      <c r="F7" s="546"/>
      <c r="G7" s="546"/>
      <c r="H7" s="546"/>
      <c r="I7" s="546"/>
      <c r="J7" s="546"/>
      <c r="K7" s="546"/>
      <c r="L7" s="546"/>
      <c r="M7" s="546"/>
      <c r="N7" s="546"/>
      <c r="O7" s="547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128</v>
      </c>
      <c r="C10" s="448" t="s">
        <v>156</v>
      </c>
      <c r="D10" s="448"/>
      <c r="E10" s="448"/>
      <c r="F10" s="448"/>
      <c r="G10" s="448"/>
      <c r="H10" s="448"/>
      <c r="I10" s="225"/>
      <c r="J10" s="225"/>
      <c r="K10" s="448" t="s">
        <v>129</v>
      </c>
      <c r="L10" s="448"/>
      <c r="M10" s="448"/>
      <c r="N10" s="448"/>
      <c r="O10" s="448"/>
      <c r="P10" s="448"/>
      <c r="Q10" s="448" t="s">
        <v>130</v>
      </c>
      <c r="R10" s="448"/>
      <c r="S10" s="448"/>
      <c r="T10" s="226" t="s">
        <v>131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48"/>
      <c r="L11" s="448"/>
      <c r="M11" s="448"/>
      <c r="N11" s="448"/>
      <c r="O11" s="448"/>
      <c r="P11" s="448"/>
      <c r="Q11" s="448"/>
      <c r="R11" s="448"/>
      <c r="S11" s="448"/>
      <c r="T11" s="227"/>
    </row>
    <row r="12" spans="1:20">
      <c r="B12" s="225"/>
      <c r="C12" s="225"/>
      <c r="D12" s="529" t="s">
        <v>132</v>
      </c>
      <c r="E12" s="529"/>
      <c r="F12" s="529"/>
      <c r="G12" s="529"/>
      <c r="H12" s="226">
        <v>5</v>
      </c>
      <c r="I12" s="225"/>
      <c r="J12" s="225"/>
      <c r="K12" s="530" t="s">
        <v>133</v>
      </c>
      <c r="L12" s="531"/>
      <c r="M12" s="531"/>
      <c r="N12" s="531"/>
      <c r="O12" s="531"/>
      <c r="P12" s="532"/>
      <c r="Q12" s="448" t="s">
        <v>134</v>
      </c>
      <c r="R12" s="448"/>
      <c r="S12" s="448"/>
      <c r="T12" s="448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33" t="s">
        <v>135</v>
      </c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5"/>
      <c r="P15" s="518" t="s">
        <v>136</v>
      </c>
      <c r="Q15" s="519"/>
      <c r="R15" s="520"/>
      <c r="S15" s="524" t="s">
        <v>137</v>
      </c>
      <c r="T15" s="526" t="s">
        <v>138</v>
      </c>
    </row>
    <row r="16" spans="1:20" s="1" customFormat="1" ht="29" customHeight="1" thickBot="1">
      <c r="B16" s="228" t="s">
        <v>139</v>
      </c>
      <c r="C16" s="229"/>
      <c r="D16" s="230">
        <v>1</v>
      </c>
      <c r="E16" s="528">
        <v>2</v>
      </c>
      <c r="F16" s="528"/>
      <c r="G16" s="303">
        <v>3</v>
      </c>
      <c r="H16" s="528">
        <v>4</v>
      </c>
      <c r="I16" s="528"/>
      <c r="J16" s="528">
        <v>5</v>
      </c>
      <c r="K16" s="528"/>
      <c r="L16" s="528"/>
      <c r="M16" s="528"/>
      <c r="N16" s="303">
        <v>6</v>
      </c>
      <c r="O16" s="231">
        <v>7</v>
      </c>
      <c r="P16" s="521"/>
      <c r="Q16" s="522"/>
      <c r="R16" s="523"/>
      <c r="S16" s="525"/>
      <c r="T16" s="527"/>
    </row>
    <row r="17" spans="2:20" ht="14.45" customHeight="1">
      <c r="B17" s="500" t="str">
        <f>IF(VI!C9="","",VI!C9)</f>
        <v/>
      </c>
      <c r="C17" s="501"/>
      <c r="D17" s="506" t="str">
        <f>IF(VI!F9="","",VI!F9)</f>
        <v/>
      </c>
      <c r="E17" s="509" t="str">
        <f>IF(VI!H9="","",VI!H9)</f>
        <v/>
      </c>
      <c r="F17" s="510"/>
      <c r="G17" s="548" t="str">
        <f>IF(VI!J9="","",VI!J9)</f>
        <v/>
      </c>
      <c r="H17" s="548" t="str">
        <f>IF(VI!L9="","",VI!L9)</f>
        <v/>
      </c>
      <c r="I17" s="548"/>
      <c r="J17" s="548" t="str">
        <f>IF(VI!N9="","",VI!N9)</f>
        <v/>
      </c>
      <c r="K17" s="548"/>
      <c r="L17" s="548"/>
      <c r="M17" s="548"/>
      <c r="N17" s="548" t="str">
        <f>IF(VI!P9="","",VI!P9)</f>
        <v/>
      </c>
      <c r="O17" s="551" t="str">
        <f>IF(VI!R9="","",VI!R9)</f>
        <v/>
      </c>
      <c r="P17" s="554" t="str">
        <f>IF(VI!T9="","",VI!T9)</f>
        <v/>
      </c>
      <c r="Q17" s="555"/>
      <c r="R17" s="556"/>
      <c r="S17" s="569"/>
      <c r="T17" s="232" t="s">
        <v>140</v>
      </c>
    </row>
    <row r="18" spans="2:20" ht="14.45" customHeight="1">
      <c r="B18" s="502"/>
      <c r="C18" s="503"/>
      <c r="D18" s="507"/>
      <c r="E18" s="511"/>
      <c r="F18" s="512"/>
      <c r="G18" s="549"/>
      <c r="H18" s="549"/>
      <c r="I18" s="549"/>
      <c r="J18" s="549"/>
      <c r="K18" s="549"/>
      <c r="L18" s="549"/>
      <c r="M18" s="549"/>
      <c r="N18" s="549"/>
      <c r="O18" s="552"/>
      <c r="P18" s="557"/>
      <c r="Q18" s="558"/>
      <c r="R18" s="559"/>
      <c r="S18" s="570"/>
      <c r="T18" s="233" t="s">
        <v>141</v>
      </c>
    </row>
    <row r="19" spans="2:20" ht="14.45" customHeight="1">
      <c r="B19" s="502"/>
      <c r="C19" s="503"/>
      <c r="D19" s="507"/>
      <c r="E19" s="511"/>
      <c r="F19" s="512"/>
      <c r="G19" s="549"/>
      <c r="H19" s="549"/>
      <c r="I19" s="549"/>
      <c r="J19" s="549"/>
      <c r="K19" s="549"/>
      <c r="L19" s="549"/>
      <c r="M19" s="549"/>
      <c r="N19" s="549"/>
      <c r="O19" s="552"/>
      <c r="P19" s="557"/>
      <c r="Q19" s="558"/>
      <c r="R19" s="559"/>
      <c r="S19" s="570"/>
      <c r="T19" s="233"/>
    </row>
    <row r="20" spans="2:20" ht="15" customHeight="1" thickBot="1">
      <c r="B20" s="504"/>
      <c r="C20" s="505"/>
      <c r="D20" s="508"/>
      <c r="E20" s="513"/>
      <c r="F20" s="514"/>
      <c r="G20" s="550"/>
      <c r="H20" s="550"/>
      <c r="I20" s="550"/>
      <c r="J20" s="550"/>
      <c r="K20" s="550"/>
      <c r="L20" s="550"/>
      <c r="M20" s="550"/>
      <c r="N20" s="550"/>
      <c r="O20" s="553"/>
      <c r="P20" s="560"/>
      <c r="Q20" s="561"/>
      <c r="R20" s="562"/>
      <c r="S20" s="571"/>
      <c r="T20" s="234" t="s">
        <v>142</v>
      </c>
    </row>
    <row r="21" spans="2:20" ht="14.45" customHeight="1">
      <c r="B21" s="500" t="str">
        <f>IF(VI!E9="","",VI!E9)</f>
        <v/>
      </c>
      <c r="C21" s="501"/>
      <c r="D21" s="506" t="str">
        <f>IF(VI!G9="","",VI!G9)</f>
        <v/>
      </c>
      <c r="E21" s="548" t="str">
        <f>IF(VI!I9="","",VI!I9)</f>
        <v/>
      </c>
      <c r="F21" s="548"/>
      <c r="G21" s="548" t="str">
        <f>IF(VI!K9="","",VI!K9)</f>
        <v/>
      </c>
      <c r="H21" s="548" t="str">
        <f>IF(VI!M9="","",VI!M9)</f>
        <v/>
      </c>
      <c r="I21" s="548"/>
      <c r="J21" s="548" t="str">
        <f>IF(VI!O9="","",VI!O9)</f>
        <v/>
      </c>
      <c r="K21" s="548"/>
      <c r="L21" s="548"/>
      <c r="M21" s="548"/>
      <c r="N21" s="548" t="str">
        <f>IF(VI!Q9="","",VI!Q9)</f>
        <v/>
      </c>
      <c r="O21" s="551" t="str">
        <f>IF(VI!S9="","",VI!S9)</f>
        <v/>
      </c>
      <c r="P21" s="563" t="str">
        <f>IF(VI!U9="","",VI!U9)</f>
        <v/>
      </c>
      <c r="Q21" s="564"/>
      <c r="R21" s="565"/>
      <c r="S21" s="572"/>
      <c r="T21" s="233" t="s">
        <v>140</v>
      </c>
    </row>
    <row r="22" spans="2:20" ht="14.45" customHeight="1">
      <c r="B22" s="502"/>
      <c r="C22" s="503"/>
      <c r="D22" s="507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52"/>
      <c r="P22" s="557"/>
      <c r="Q22" s="558"/>
      <c r="R22" s="559"/>
      <c r="S22" s="570"/>
      <c r="T22" s="233" t="s">
        <v>141</v>
      </c>
    </row>
    <row r="23" spans="2:20" ht="14.45" customHeight="1">
      <c r="B23" s="502"/>
      <c r="C23" s="503"/>
      <c r="D23" s="507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52"/>
      <c r="P23" s="557"/>
      <c r="Q23" s="558"/>
      <c r="R23" s="559"/>
      <c r="S23" s="570"/>
      <c r="T23" s="233"/>
    </row>
    <row r="24" spans="2:20" ht="15" customHeight="1" thickBot="1">
      <c r="B24" s="504"/>
      <c r="C24" s="505"/>
      <c r="D24" s="508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3"/>
      <c r="P24" s="560"/>
      <c r="Q24" s="561"/>
      <c r="R24" s="562"/>
      <c r="S24" s="571"/>
      <c r="T24" s="234" t="s">
        <v>142</v>
      </c>
    </row>
    <row r="26" spans="2:20" ht="14.65" thickBot="1">
      <c r="B26" s="225" t="s">
        <v>154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89" t="s">
        <v>143</v>
      </c>
      <c r="O26" s="489"/>
      <c r="P26" s="489"/>
      <c r="Q26" s="489"/>
      <c r="R26" s="489"/>
      <c r="S26" s="489"/>
      <c r="T26" s="489"/>
    </row>
    <row r="27" spans="2:20" ht="30.75" customHeight="1" thickBot="1">
      <c r="B27" s="490" t="str">
        <f>IF(P17=P21,"",IF(P17&gt;P21,B17,B21))</f>
        <v/>
      </c>
      <c r="C27" s="491"/>
      <c r="D27" s="491"/>
      <c r="E27" s="492"/>
      <c r="F27" s="566" t="s">
        <v>145</v>
      </c>
      <c r="G27" s="567"/>
      <c r="H27" s="496" t="str">
        <f>IF(B27=B17,P17,P21)</f>
        <v/>
      </c>
      <c r="I27" s="497"/>
      <c r="J27" s="236" t="s">
        <v>146</v>
      </c>
      <c r="K27" s="497" t="str">
        <f>IF(H27=P17,P21,P17)</f>
        <v/>
      </c>
      <c r="L27" s="497"/>
      <c r="M27" s="498"/>
      <c r="N27" s="568"/>
      <c r="O27" s="494"/>
      <c r="P27" s="494"/>
      <c r="Q27" s="494"/>
      <c r="R27" s="494"/>
      <c r="S27" s="494"/>
      <c r="T27" s="495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63" t="s">
        <v>179</v>
      </c>
      <c r="C30" s="464"/>
      <c r="D30" s="464"/>
      <c r="E30" s="464"/>
      <c r="F30" s="464"/>
      <c r="G30" s="464"/>
      <c r="H30" s="465"/>
      <c r="I30" s="444" t="s">
        <v>180</v>
      </c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5"/>
    </row>
    <row r="31" spans="2:20">
      <c r="B31" s="466"/>
      <c r="C31" s="467"/>
      <c r="D31" s="468" t="s">
        <v>149</v>
      </c>
      <c r="E31" s="469"/>
      <c r="F31" s="469"/>
      <c r="G31" s="469"/>
      <c r="H31" s="470"/>
      <c r="I31" s="469"/>
      <c r="J31" s="469"/>
      <c r="K31" s="469"/>
      <c r="L31" s="469"/>
      <c r="M31" s="469"/>
      <c r="N31" s="469"/>
      <c r="O31" s="469"/>
      <c r="P31" s="469"/>
      <c r="Q31" s="467"/>
      <c r="R31" s="468" t="s">
        <v>149</v>
      </c>
      <c r="S31" s="469"/>
      <c r="T31" s="470"/>
    </row>
    <row r="32" spans="2:20">
      <c r="B32" s="453"/>
      <c r="C32" s="454"/>
      <c r="D32" s="455" t="s">
        <v>140</v>
      </c>
      <c r="E32" s="456"/>
      <c r="F32" s="456"/>
      <c r="G32" s="456"/>
      <c r="H32" s="457"/>
      <c r="I32" s="456"/>
      <c r="J32" s="456"/>
      <c r="K32" s="456"/>
      <c r="L32" s="456"/>
      <c r="M32" s="456"/>
      <c r="N32" s="456"/>
      <c r="O32" s="456"/>
      <c r="P32" s="456"/>
      <c r="Q32" s="454"/>
      <c r="R32" s="455" t="s">
        <v>140</v>
      </c>
      <c r="S32" s="456"/>
      <c r="T32" s="457"/>
    </row>
    <row r="33" spans="1:20" ht="14.65" thickBot="1">
      <c r="B33" s="458"/>
      <c r="C33" s="459"/>
      <c r="D33" s="460" t="s">
        <v>150</v>
      </c>
      <c r="E33" s="461"/>
      <c r="F33" s="461"/>
      <c r="G33" s="461"/>
      <c r="H33" s="462"/>
      <c r="I33" s="461"/>
      <c r="J33" s="461"/>
      <c r="K33" s="461"/>
      <c r="L33" s="461"/>
      <c r="M33" s="461"/>
      <c r="N33" s="461"/>
      <c r="O33" s="461"/>
      <c r="P33" s="461"/>
      <c r="Q33" s="459"/>
      <c r="R33" s="460" t="s">
        <v>150</v>
      </c>
      <c r="S33" s="461"/>
      <c r="T33" s="462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42" t="s">
        <v>151</v>
      </c>
      <c r="C35" s="443"/>
      <c r="D35" s="443"/>
      <c r="E35" s="443"/>
      <c r="F35" s="443"/>
      <c r="G35" s="443"/>
      <c r="H35" s="444"/>
      <c r="I35" s="445" t="s">
        <v>152</v>
      </c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6"/>
    </row>
    <row r="36" spans="1:20" ht="28.25" customHeight="1">
      <c r="B36" s="447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9"/>
    </row>
    <row r="37" spans="1:20" ht="28.25" customHeight="1" thickBot="1">
      <c r="B37" s="450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2"/>
    </row>
    <row r="44" spans="1:20" ht="29" customHeight="1" thickBot="1">
      <c r="A44" s="235">
        <v>2</v>
      </c>
    </row>
    <row r="45" spans="1:20" ht="15.75">
      <c r="E45" s="536" t="s">
        <v>124</v>
      </c>
      <c r="F45" s="537"/>
      <c r="G45" s="537"/>
      <c r="H45" s="537"/>
      <c r="I45" s="537"/>
      <c r="J45" s="537"/>
      <c r="K45" s="537"/>
      <c r="L45" s="537"/>
      <c r="M45" s="537"/>
      <c r="N45" s="537"/>
      <c r="O45" s="538"/>
    </row>
    <row r="46" spans="1:20" ht="15.75">
      <c r="E46" s="539" t="e">
        <f>IF(#REF!="","",#REF!)</f>
        <v>#REF!</v>
      </c>
      <c r="F46" s="540"/>
      <c r="G46" s="540"/>
      <c r="H46" s="540"/>
      <c r="I46" s="540"/>
      <c r="J46" s="540"/>
      <c r="K46" s="540"/>
      <c r="L46" s="540"/>
      <c r="M46" s="540"/>
      <c r="N46" s="540"/>
      <c r="O46" s="541"/>
    </row>
    <row r="47" spans="1:20" ht="15.75">
      <c r="E47" s="539" t="e">
        <f>IF(#REF!="","",#REF!)</f>
        <v>#REF!</v>
      </c>
      <c r="F47" s="540"/>
      <c r="G47" s="540"/>
      <c r="H47" s="540"/>
      <c r="I47" s="540"/>
      <c r="J47" s="540"/>
      <c r="K47" s="540"/>
      <c r="L47" s="540"/>
      <c r="M47" s="540"/>
      <c r="N47" s="540"/>
      <c r="O47" s="541"/>
    </row>
    <row r="48" spans="1:20" ht="15.75">
      <c r="E48" s="539"/>
      <c r="F48" s="540"/>
      <c r="G48" s="540"/>
      <c r="H48" s="540"/>
      <c r="I48" s="540"/>
      <c r="J48" s="540"/>
      <c r="K48" s="540"/>
      <c r="L48" s="540"/>
      <c r="M48" s="540"/>
      <c r="N48" s="540"/>
      <c r="O48" s="541"/>
    </row>
    <row r="49" spans="2:20" ht="15.75">
      <c r="E49" s="542" t="e">
        <f>IF(#REF!="","",#REF!)</f>
        <v>#REF!</v>
      </c>
      <c r="F49" s="543"/>
      <c r="G49" s="543"/>
      <c r="H49" s="543"/>
      <c r="I49" s="543"/>
      <c r="J49" s="543"/>
      <c r="K49" s="543"/>
      <c r="L49" s="543"/>
      <c r="M49" s="543"/>
      <c r="N49" s="543"/>
      <c r="O49" s="544"/>
    </row>
    <row r="50" spans="2:20" ht="16.149999999999999" thickBot="1">
      <c r="E50" s="545" t="e">
        <f>IF(#REF!="","",#REF!)</f>
        <v>#REF!</v>
      </c>
      <c r="F50" s="546"/>
      <c r="G50" s="546"/>
      <c r="H50" s="546"/>
      <c r="I50" s="546"/>
      <c r="J50" s="546"/>
      <c r="K50" s="546"/>
      <c r="L50" s="546"/>
      <c r="M50" s="546"/>
      <c r="N50" s="546"/>
      <c r="O50" s="547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128</v>
      </c>
      <c r="C53" s="448" t="s">
        <v>156</v>
      </c>
      <c r="D53" s="448"/>
      <c r="E53" s="448"/>
      <c r="F53" s="448"/>
      <c r="G53" s="448"/>
      <c r="H53" s="448"/>
      <c r="I53" s="225"/>
      <c r="J53" s="225"/>
      <c r="K53" s="448" t="s">
        <v>129</v>
      </c>
      <c r="L53" s="448"/>
      <c r="M53" s="448"/>
      <c r="N53" s="448"/>
      <c r="O53" s="448"/>
      <c r="P53" s="448"/>
      <c r="Q53" s="448" t="s">
        <v>130</v>
      </c>
      <c r="R53" s="448"/>
      <c r="S53" s="448"/>
      <c r="T53" s="226" t="s">
        <v>131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48"/>
      <c r="L54" s="448"/>
      <c r="M54" s="448"/>
      <c r="N54" s="448"/>
      <c r="O54" s="448"/>
      <c r="P54" s="448"/>
      <c r="Q54" s="448"/>
      <c r="R54" s="448"/>
      <c r="S54" s="448"/>
      <c r="T54" s="227"/>
    </row>
    <row r="55" spans="2:20">
      <c r="B55" s="225"/>
      <c r="C55" s="225"/>
      <c r="D55" s="529" t="s">
        <v>132</v>
      </c>
      <c r="E55" s="529"/>
      <c r="F55" s="529"/>
      <c r="G55" s="529"/>
      <c r="H55" s="226">
        <v>5</v>
      </c>
      <c r="I55" s="225"/>
      <c r="J55" s="225"/>
      <c r="K55" s="530" t="s">
        <v>133</v>
      </c>
      <c r="L55" s="531"/>
      <c r="M55" s="531"/>
      <c r="N55" s="531"/>
      <c r="O55" s="531"/>
      <c r="P55" s="532"/>
      <c r="Q55" s="448" t="s">
        <v>134</v>
      </c>
      <c r="R55" s="448"/>
      <c r="S55" s="448"/>
      <c r="T55" s="448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33" t="s">
        <v>135</v>
      </c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5"/>
      <c r="P58" s="518" t="s">
        <v>136</v>
      </c>
      <c r="Q58" s="519"/>
      <c r="R58" s="520"/>
      <c r="S58" s="524" t="s">
        <v>137</v>
      </c>
      <c r="T58" s="526" t="s">
        <v>138</v>
      </c>
    </row>
    <row r="59" spans="2:20" s="1" customFormat="1" ht="29" customHeight="1" thickBot="1">
      <c r="B59" s="228" t="s">
        <v>139</v>
      </c>
      <c r="C59" s="229"/>
      <c r="D59" s="230">
        <v>1</v>
      </c>
      <c r="E59" s="528">
        <v>2</v>
      </c>
      <c r="F59" s="528"/>
      <c r="G59" s="303">
        <v>3</v>
      </c>
      <c r="H59" s="528">
        <v>4</v>
      </c>
      <c r="I59" s="528"/>
      <c r="J59" s="528">
        <v>5</v>
      </c>
      <c r="K59" s="528"/>
      <c r="L59" s="528"/>
      <c r="M59" s="528"/>
      <c r="N59" s="303">
        <v>6</v>
      </c>
      <c r="O59" s="231">
        <v>7</v>
      </c>
      <c r="P59" s="521"/>
      <c r="Q59" s="522"/>
      <c r="R59" s="523"/>
      <c r="S59" s="525"/>
      <c r="T59" s="527"/>
    </row>
    <row r="60" spans="2:20" ht="14.45" customHeight="1">
      <c r="B60" s="500" t="str">
        <f>IF(VI!C10="","",VI!C10)</f>
        <v/>
      </c>
      <c r="C60" s="501"/>
      <c r="D60" s="506" t="str">
        <f>IF(VI!F10="","",VI!F10)</f>
        <v/>
      </c>
      <c r="E60" s="509" t="str">
        <f>IF(VI!H10="","",VI!H10)</f>
        <v/>
      </c>
      <c r="F60" s="510"/>
      <c r="G60" s="548" t="str">
        <f>IF(VI!J10="","",VI!J10)</f>
        <v/>
      </c>
      <c r="H60" s="548" t="str">
        <f>IF(VI!L10="","",VI!L10)</f>
        <v/>
      </c>
      <c r="I60" s="548"/>
      <c r="J60" s="548" t="str">
        <f>IF(VI!N10="","",VI!N10)</f>
        <v/>
      </c>
      <c r="K60" s="548"/>
      <c r="L60" s="548"/>
      <c r="M60" s="548"/>
      <c r="N60" s="548" t="str">
        <f>IF(VI!P10="","",VI!P10)</f>
        <v/>
      </c>
      <c r="O60" s="551" t="str">
        <f>IF(VI!R10="","",VI!R10)</f>
        <v/>
      </c>
      <c r="P60" s="554" t="str">
        <f>IF(VI!T10="","",VI!T10)</f>
        <v/>
      </c>
      <c r="Q60" s="555"/>
      <c r="R60" s="556"/>
      <c r="S60" s="499"/>
      <c r="T60" s="232" t="s">
        <v>140</v>
      </c>
    </row>
    <row r="61" spans="2:20" ht="14.45" customHeight="1">
      <c r="B61" s="502"/>
      <c r="C61" s="503"/>
      <c r="D61" s="507"/>
      <c r="E61" s="511"/>
      <c r="F61" s="512"/>
      <c r="G61" s="549"/>
      <c r="H61" s="549"/>
      <c r="I61" s="549"/>
      <c r="J61" s="549"/>
      <c r="K61" s="549"/>
      <c r="L61" s="549"/>
      <c r="M61" s="549"/>
      <c r="N61" s="549"/>
      <c r="O61" s="552"/>
      <c r="P61" s="557"/>
      <c r="Q61" s="558"/>
      <c r="R61" s="559"/>
      <c r="S61" s="487"/>
      <c r="T61" s="233" t="s">
        <v>141</v>
      </c>
    </row>
    <row r="62" spans="2:20" ht="14.45" customHeight="1">
      <c r="B62" s="502"/>
      <c r="C62" s="503"/>
      <c r="D62" s="507"/>
      <c r="E62" s="511"/>
      <c r="F62" s="512"/>
      <c r="G62" s="549"/>
      <c r="H62" s="549"/>
      <c r="I62" s="549"/>
      <c r="J62" s="549"/>
      <c r="K62" s="549"/>
      <c r="L62" s="549"/>
      <c r="M62" s="549"/>
      <c r="N62" s="549"/>
      <c r="O62" s="552"/>
      <c r="P62" s="557"/>
      <c r="Q62" s="558"/>
      <c r="R62" s="559"/>
      <c r="S62" s="487"/>
      <c r="T62" s="233"/>
    </row>
    <row r="63" spans="2:20" ht="15" customHeight="1" thickBot="1">
      <c r="B63" s="504"/>
      <c r="C63" s="505"/>
      <c r="D63" s="508"/>
      <c r="E63" s="513"/>
      <c r="F63" s="514"/>
      <c r="G63" s="550"/>
      <c r="H63" s="550"/>
      <c r="I63" s="550"/>
      <c r="J63" s="550"/>
      <c r="K63" s="550"/>
      <c r="L63" s="550"/>
      <c r="M63" s="550"/>
      <c r="N63" s="550"/>
      <c r="O63" s="553"/>
      <c r="P63" s="560"/>
      <c r="Q63" s="561"/>
      <c r="R63" s="562"/>
      <c r="S63" s="488"/>
      <c r="T63" s="234" t="s">
        <v>142</v>
      </c>
    </row>
    <row r="64" spans="2:20">
      <c r="B64" s="500" t="str">
        <f>IF(VI!E10="","",VI!E10)</f>
        <v/>
      </c>
      <c r="C64" s="501"/>
      <c r="D64" s="506" t="str">
        <f>IF(VI!G10="","",VI!G10)</f>
        <v/>
      </c>
      <c r="E64" s="548" t="str">
        <f>IF(VI!I10="","",VI!I10)</f>
        <v/>
      </c>
      <c r="F64" s="548"/>
      <c r="G64" s="548" t="str">
        <f>IF(VI!K10="","",VI!K10)</f>
        <v/>
      </c>
      <c r="H64" s="548" t="str">
        <f>IF(VI!M10="","",VI!M10)</f>
        <v/>
      </c>
      <c r="I64" s="548"/>
      <c r="J64" s="548" t="str">
        <f>IF(VI!O10="","",VI!O10)</f>
        <v/>
      </c>
      <c r="K64" s="548"/>
      <c r="L64" s="548"/>
      <c r="M64" s="548"/>
      <c r="N64" s="548" t="str">
        <f>IF(VI!Q10="","",VI!Q10)</f>
        <v/>
      </c>
      <c r="O64" s="551" t="str">
        <f>IF(VI!S10="","",VI!S10)</f>
        <v/>
      </c>
      <c r="P64" s="563" t="str">
        <f>IF(VI!U10="","",VI!U10)</f>
        <v/>
      </c>
      <c r="Q64" s="564"/>
      <c r="R64" s="565"/>
      <c r="S64" s="486"/>
      <c r="T64" s="233" t="s">
        <v>140</v>
      </c>
    </row>
    <row r="65" spans="2:20">
      <c r="B65" s="502"/>
      <c r="C65" s="503"/>
      <c r="D65" s="507"/>
      <c r="E65" s="549"/>
      <c r="F65" s="549"/>
      <c r="G65" s="549"/>
      <c r="H65" s="549"/>
      <c r="I65" s="549"/>
      <c r="J65" s="549"/>
      <c r="K65" s="549"/>
      <c r="L65" s="549"/>
      <c r="M65" s="549"/>
      <c r="N65" s="549"/>
      <c r="O65" s="552"/>
      <c r="P65" s="557"/>
      <c r="Q65" s="558"/>
      <c r="R65" s="559"/>
      <c r="S65" s="487"/>
      <c r="T65" s="233" t="s">
        <v>141</v>
      </c>
    </row>
    <row r="66" spans="2:20">
      <c r="B66" s="502"/>
      <c r="C66" s="503"/>
      <c r="D66" s="507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52"/>
      <c r="P66" s="557"/>
      <c r="Q66" s="558"/>
      <c r="R66" s="559"/>
      <c r="S66" s="487"/>
      <c r="T66" s="233"/>
    </row>
    <row r="67" spans="2:20" ht="14.65" thickBot="1">
      <c r="B67" s="504"/>
      <c r="C67" s="505"/>
      <c r="D67" s="508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3"/>
      <c r="P67" s="560"/>
      <c r="Q67" s="561"/>
      <c r="R67" s="562"/>
      <c r="S67" s="488"/>
      <c r="T67" s="234" t="s">
        <v>142</v>
      </c>
    </row>
    <row r="69" spans="2:20" ht="14.65" thickBot="1">
      <c r="B69" s="225" t="s">
        <v>144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89" t="s">
        <v>143</v>
      </c>
      <c r="O69" s="489"/>
      <c r="P69" s="489"/>
      <c r="Q69" s="489"/>
      <c r="R69" s="489"/>
      <c r="S69" s="489"/>
      <c r="T69" s="489"/>
    </row>
    <row r="70" spans="2:20" ht="30.75" customHeight="1" thickBot="1">
      <c r="B70" s="490" t="str">
        <f>IF(P60=P64,"",IF(P60&gt;P64,B60,B64))</f>
        <v/>
      </c>
      <c r="C70" s="491"/>
      <c r="D70" s="491"/>
      <c r="E70" s="492"/>
      <c r="F70" s="493" t="s">
        <v>145</v>
      </c>
      <c r="G70" s="493"/>
      <c r="H70" s="496" t="str">
        <f>IF(B70=B60,P60,P64)</f>
        <v/>
      </c>
      <c r="I70" s="497"/>
      <c r="J70" s="236" t="s">
        <v>146</v>
      </c>
      <c r="K70" s="497" t="str">
        <f>IF(H70=P60,P64,P60)</f>
        <v/>
      </c>
      <c r="L70" s="497"/>
      <c r="M70" s="498"/>
      <c r="N70" s="494"/>
      <c r="O70" s="494"/>
      <c r="P70" s="494"/>
      <c r="Q70" s="494"/>
      <c r="R70" s="494"/>
      <c r="S70" s="494"/>
      <c r="T70" s="495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63" t="s">
        <v>179</v>
      </c>
      <c r="C73" s="464"/>
      <c r="D73" s="464"/>
      <c r="E73" s="464"/>
      <c r="F73" s="464"/>
      <c r="G73" s="464"/>
      <c r="H73" s="465"/>
      <c r="I73" s="444" t="s">
        <v>180</v>
      </c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5"/>
    </row>
    <row r="74" spans="2:20">
      <c r="B74" s="466"/>
      <c r="C74" s="467"/>
      <c r="D74" s="468" t="s">
        <v>149</v>
      </c>
      <c r="E74" s="469"/>
      <c r="F74" s="469"/>
      <c r="G74" s="469"/>
      <c r="H74" s="470"/>
      <c r="I74" s="469"/>
      <c r="J74" s="469"/>
      <c r="K74" s="469"/>
      <c r="L74" s="469"/>
      <c r="M74" s="469"/>
      <c r="N74" s="469"/>
      <c r="O74" s="469"/>
      <c r="P74" s="469"/>
      <c r="Q74" s="467"/>
      <c r="R74" s="468" t="s">
        <v>149</v>
      </c>
      <c r="S74" s="469"/>
      <c r="T74" s="470"/>
    </row>
    <row r="75" spans="2:20">
      <c r="B75" s="453"/>
      <c r="C75" s="454"/>
      <c r="D75" s="455" t="s">
        <v>140</v>
      </c>
      <c r="E75" s="456"/>
      <c r="F75" s="456"/>
      <c r="G75" s="456"/>
      <c r="H75" s="457"/>
      <c r="I75" s="456"/>
      <c r="J75" s="456"/>
      <c r="K75" s="456"/>
      <c r="L75" s="456"/>
      <c r="M75" s="456"/>
      <c r="N75" s="456"/>
      <c r="O75" s="456"/>
      <c r="P75" s="456"/>
      <c r="Q75" s="454"/>
      <c r="R75" s="455" t="s">
        <v>140</v>
      </c>
      <c r="S75" s="456"/>
      <c r="T75" s="457"/>
    </row>
    <row r="76" spans="2:20" ht="14.65" thickBot="1">
      <c r="B76" s="458"/>
      <c r="C76" s="459"/>
      <c r="D76" s="460" t="s">
        <v>150</v>
      </c>
      <c r="E76" s="461"/>
      <c r="F76" s="461"/>
      <c r="G76" s="461"/>
      <c r="H76" s="462"/>
      <c r="I76" s="461"/>
      <c r="J76" s="461"/>
      <c r="K76" s="461"/>
      <c r="L76" s="461"/>
      <c r="M76" s="461"/>
      <c r="N76" s="461"/>
      <c r="O76" s="461"/>
      <c r="P76" s="461"/>
      <c r="Q76" s="459"/>
      <c r="R76" s="460" t="s">
        <v>150</v>
      </c>
      <c r="S76" s="461"/>
      <c r="T76" s="462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42" t="s">
        <v>151</v>
      </c>
      <c r="C78" s="443"/>
      <c r="D78" s="443"/>
      <c r="E78" s="443"/>
      <c r="F78" s="443"/>
      <c r="G78" s="443"/>
      <c r="H78" s="444"/>
      <c r="I78" s="445" t="s">
        <v>152</v>
      </c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6"/>
    </row>
    <row r="79" spans="2:20" ht="28.25" customHeight="1">
      <c r="B79" s="447"/>
      <c r="C79" s="448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48"/>
      <c r="T79" s="449"/>
    </row>
    <row r="80" spans="2:20" ht="28.25" customHeight="1" thickBot="1">
      <c r="B80" s="450"/>
      <c r="C80" s="451"/>
      <c r="D80" s="451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2"/>
    </row>
    <row r="87" spans="1:20" ht="29" customHeight="1" thickBot="1">
      <c r="A87" s="235">
        <v>3</v>
      </c>
    </row>
    <row r="88" spans="1:20" ht="15.75">
      <c r="E88" s="536" t="s">
        <v>124</v>
      </c>
      <c r="F88" s="537"/>
      <c r="G88" s="537"/>
      <c r="H88" s="537"/>
      <c r="I88" s="537"/>
      <c r="J88" s="537"/>
      <c r="K88" s="537"/>
      <c r="L88" s="537"/>
      <c r="M88" s="537"/>
      <c r="N88" s="537"/>
      <c r="O88" s="538"/>
    </row>
    <row r="89" spans="1:20" ht="15.75">
      <c r="E89" s="539" t="e">
        <f>IF(#REF!="","",#REF!)</f>
        <v>#REF!</v>
      </c>
      <c r="F89" s="540"/>
      <c r="G89" s="540"/>
      <c r="H89" s="540"/>
      <c r="I89" s="540"/>
      <c r="J89" s="540"/>
      <c r="K89" s="540"/>
      <c r="L89" s="540"/>
      <c r="M89" s="540"/>
      <c r="N89" s="540"/>
      <c r="O89" s="541"/>
    </row>
    <row r="90" spans="1:20" ht="15.75">
      <c r="E90" s="539" t="e">
        <f>IF(#REF!="","",#REF!)</f>
        <v>#REF!</v>
      </c>
      <c r="F90" s="540"/>
      <c r="G90" s="540"/>
      <c r="H90" s="540"/>
      <c r="I90" s="540"/>
      <c r="J90" s="540"/>
      <c r="K90" s="540"/>
      <c r="L90" s="540"/>
      <c r="M90" s="540"/>
      <c r="N90" s="540"/>
      <c r="O90" s="541"/>
    </row>
    <row r="91" spans="1:20" ht="15.75">
      <c r="E91" s="539"/>
      <c r="F91" s="540"/>
      <c r="G91" s="540"/>
      <c r="H91" s="540"/>
      <c r="I91" s="540"/>
      <c r="J91" s="540"/>
      <c r="K91" s="540"/>
      <c r="L91" s="540"/>
      <c r="M91" s="540"/>
      <c r="N91" s="540"/>
      <c r="O91" s="541"/>
    </row>
    <row r="92" spans="1:20" ht="15.75">
      <c r="E92" s="542" t="e">
        <f>IF(#REF!="","",#REF!)</f>
        <v>#REF!</v>
      </c>
      <c r="F92" s="543"/>
      <c r="G92" s="543"/>
      <c r="H92" s="543"/>
      <c r="I92" s="543"/>
      <c r="J92" s="543"/>
      <c r="K92" s="543"/>
      <c r="L92" s="543"/>
      <c r="M92" s="543"/>
      <c r="N92" s="543"/>
      <c r="O92" s="544"/>
    </row>
    <row r="93" spans="1:20" ht="16.149999999999999" thickBot="1">
      <c r="E93" s="545" t="e">
        <f>IF(#REF!="","",#REF!)</f>
        <v>#REF!</v>
      </c>
      <c r="F93" s="546"/>
      <c r="G93" s="546"/>
      <c r="H93" s="546"/>
      <c r="I93" s="546"/>
      <c r="J93" s="546"/>
      <c r="K93" s="546"/>
      <c r="L93" s="546"/>
      <c r="M93" s="546"/>
      <c r="N93" s="546"/>
      <c r="O93" s="547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128</v>
      </c>
      <c r="C96" s="448" t="s">
        <v>156</v>
      </c>
      <c r="D96" s="448"/>
      <c r="E96" s="448"/>
      <c r="F96" s="448"/>
      <c r="G96" s="448"/>
      <c r="H96" s="448"/>
      <c r="I96" s="225"/>
      <c r="J96" s="225"/>
      <c r="K96" s="448" t="s">
        <v>129</v>
      </c>
      <c r="L96" s="448"/>
      <c r="M96" s="448"/>
      <c r="N96" s="448"/>
      <c r="O96" s="448"/>
      <c r="P96" s="448"/>
      <c r="Q96" s="448" t="s">
        <v>130</v>
      </c>
      <c r="R96" s="448"/>
      <c r="S96" s="448"/>
      <c r="T96" s="226" t="s">
        <v>131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48"/>
      <c r="L97" s="448"/>
      <c r="M97" s="448"/>
      <c r="N97" s="448"/>
      <c r="O97" s="448"/>
      <c r="P97" s="448"/>
      <c r="Q97" s="448"/>
      <c r="R97" s="448"/>
      <c r="S97" s="448"/>
      <c r="T97" s="227"/>
    </row>
    <row r="98" spans="2:20">
      <c r="B98" s="225"/>
      <c r="C98" s="225"/>
      <c r="D98" s="529" t="s">
        <v>132</v>
      </c>
      <c r="E98" s="529"/>
      <c r="F98" s="529"/>
      <c r="G98" s="529"/>
      <c r="H98" s="226">
        <v>5</v>
      </c>
      <c r="I98" s="225"/>
      <c r="J98" s="225"/>
      <c r="K98" s="530" t="s">
        <v>133</v>
      </c>
      <c r="L98" s="531"/>
      <c r="M98" s="531"/>
      <c r="N98" s="531"/>
      <c r="O98" s="531"/>
      <c r="P98" s="532"/>
      <c r="Q98" s="448" t="s">
        <v>134</v>
      </c>
      <c r="R98" s="448"/>
      <c r="S98" s="448"/>
      <c r="T98" s="448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33" t="s">
        <v>135</v>
      </c>
      <c r="E101" s="534"/>
      <c r="F101" s="534"/>
      <c r="G101" s="534"/>
      <c r="H101" s="534"/>
      <c r="I101" s="534"/>
      <c r="J101" s="534"/>
      <c r="K101" s="534"/>
      <c r="L101" s="534"/>
      <c r="M101" s="534"/>
      <c r="N101" s="534"/>
      <c r="O101" s="535"/>
      <c r="P101" s="518" t="s">
        <v>136</v>
      </c>
      <c r="Q101" s="519"/>
      <c r="R101" s="520"/>
      <c r="S101" s="524" t="s">
        <v>137</v>
      </c>
      <c r="T101" s="526" t="s">
        <v>138</v>
      </c>
    </row>
    <row r="102" spans="2:20" s="1" customFormat="1" ht="29" customHeight="1" thickBot="1">
      <c r="B102" s="228" t="s">
        <v>139</v>
      </c>
      <c r="C102" s="229"/>
      <c r="D102" s="230">
        <v>1</v>
      </c>
      <c r="E102" s="528">
        <v>2</v>
      </c>
      <c r="F102" s="528"/>
      <c r="G102" s="303">
        <v>3</v>
      </c>
      <c r="H102" s="528">
        <v>4</v>
      </c>
      <c r="I102" s="528"/>
      <c r="J102" s="528">
        <v>5</v>
      </c>
      <c r="K102" s="528"/>
      <c r="L102" s="528"/>
      <c r="M102" s="528"/>
      <c r="N102" s="303">
        <v>6</v>
      </c>
      <c r="O102" s="231">
        <v>7</v>
      </c>
      <c r="P102" s="521"/>
      <c r="Q102" s="522"/>
      <c r="R102" s="523"/>
      <c r="S102" s="525"/>
      <c r="T102" s="527"/>
    </row>
    <row r="103" spans="2:20">
      <c r="B103" s="500" t="str">
        <f>IF(VI!C13="","",VI!C13)</f>
        <v/>
      </c>
      <c r="C103" s="501"/>
      <c r="D103" s="506" t="str">
        <f>IF(VI!F13="","",VI!F13)</f>
        <v/>
      </c>
      <c r="E103" s="509" t="str">
        <f>IF(VI!H13="","",VI!H13)</f>
        <v/>
      </c>
      <c r="F103" s="510"/>
      <c r="G103" s="548" t="str">
        <f>IF(VI!J13="","",VI!J13)</f>
        <v/>
      </c>
      <c r="H103" s="548" t="str">
        <f>IF(VI!L13="","",VI!L13)</f>
        <v/>
      </c>
      <c r="I103" s="548"/>
      <c r="J103" s="548" t="str">
        <f>IF(VI!N13="","",VI!N13)</f>
        <v/>
      </c>
      <c r="K103" s="548"/>
      <c r="L103" s="548"/>
      <c r="M103" s="548"/>
      <c r="N103" s="548" t="str">
        <f>IF(VI!P13="","",VI!P13)</f>
        <v/>
      </c>
      <c r="O103" s="551" t="str">
        <f>IF(VI!R13="","",VI!R13)</f>
        <v/>
      </c>
      <c r="P103" s="554" t="str">
        <f>IF(VI!T13="","",VI!T13)</f>
        <v/>
      </c>
      <c r="Q103" s="555"/>
      <c r="R103" s="556"/>
      <c r="S103" s="499"/>
      <c r="T103" s="232" t="s">
        <v>140</v>
      </c>
    </row>
    <row r="104" spans="2:20">
      <c r="B104" s="502"/>
      <c r="C104" s="503"/>
      <c r="D104" s="507"/>
      <c r="E104" s="511"/>
      <c r="F104" s="512"/>
      <c r="G104" s="549"/>
      <c r="H104" s="549"/>
      <c r="I104" s="549"/>
      <c r="J104" s="549"/>
      <c r="K104" s="549"/>
      <c r="L104" s="549"/>
      <c r="M104" s="549"/>
      <c r="N104" s="549"/>
      <c r="O104" s="552"/>
      <c r="P104" s="557"/>
      <c r="Q104" s="558"/>
      <c r="R104" s="559"/>
      <c r="S104" s="487"/>
      <c r="T104" s="233" t="s">
        <v>141</v>
      </c>
    </row>
    <row r="105" spans="2:20">
      <c r="B105" s="502"/>
      <c r="C105" s="503"/>
      <c r="D105" s="507"/>
      <c r="E105" s="511"/>
      <c r="F105" s="512"/>
      <c r="G105" s="549"/>
      <c r="H105" s="549"/>
      <c r="I105" s="549"/>
      <c r="J105" s="549"/>
      <c r="K105" s="549"/>
      <c r="L105" s="549"/>
      <c r="M105" s="549"/>
      <c r="N105" s="549"/>
      <c r="O105" s="552"/>
      <c r="P105" s="557"/>
      <c r="Q105" s="558"/>
      <c r="R105" s="559"/>
      <c r="S105" s="487"/>
      <c r="T105" s="233"/>
    </row>
    <row r="106" spans="2:20" ht="14.65" thickBot="1">
      <c r="B106" s="504"/>
      <c r="C106" s="505"/>
      <c r="D106" s="508"/>
      <c r="E106" s="513"/>
      <c r="F106" s="514"/>
      <c r="G106" s="550"/>
      <c r="H106" s="550"/>
      <c r="I106" s="550"/>
      <c r="J106" s="550"/>
      <c r="K106" s="550"/>
      <c r="L106" s="550"/>
      <c r="M106" s="550"/>
      <c r="N106" s="550"/>
      <c r="O106" s="553"/>
      <c r="P106" s="560"/>
      <c r="Q106" s="561"/>
      <c r="R106" s="562"/>
      <c r="S106" s="488"/>
      <c r="T106" s="234" t="s">
        <v>142</v>
      </c>
    </row>
    <row r="107" spans="2:20">
      <c r="B107" s="500" t="str">
        <f>IF(VI!E13="","",VI!E13)</f>
        <v/>
      </c>
      <c r="C107" s="501"/>
      <c r="D107" s="506" t="str">
        <f>IF(VI!G13="","",VI!G13)</f>
        <v/>
      </c>
      <c r="E107" s="548" t="str">
        <f>IF(VI!I13="","",VI!I13)</f>
        <v/>
      </c>
      <c r="F107" s="548"/>
      <c r="G107" s="548" t="str">
        <f>IF(VI!K13="","",VI!K13)</f>
        <v/>
      </c>
      <c r="H107" s="548" t="str">
        <f>IF(VI!M13="","",VI!M13)</f>
        <v/>
      </c>
      <c r="I107" s="548"/>
      <c r="J107" s="548" t="str">
        <f>IF(VI!O13="","",VI!O13)</f>
        <v/>
      </c>
      <c r="K107" s="548"/>
      <c r="L107" s="548"/>
      <c r="M107" s="548"/>
      <c r="N107" s="548" t="str">
        <f>IF(VI!Q13="","",VI!Q13)</f>
        <v/>
      </c>
      <c r="O107" s="551" t="str">
        <f>IF(VI!S13="","",VI!S13)</f>
        <v/>
      </c>
      <c r="P107" s="563" t="str">
        <f>IF(VI!U13="","",VI!U13)</f>
        <v/>
      </c>
      <c r="Q107" s="564"/>
      <c r="R107" s="565"/>
      <c r="S107" s="486"/>
      <c r="T107" s="233" t="s">
        <v>140</v>
      </c>
    </row>
    <row r="108" spans="2:20">
      <c r="B108" s="502"/>
      <c r="C108" s="503"/>
      <c r="D108" s="507"/>
      <c r="E108" s="549"/>
      <c r="F108" s="549"/>
      <c r="G108" s="549"/>
      <c r="H108" s="549"/>
      <c r="I108" s="549"/>
      <c r="J108" s="549"/>
      <c r="K108" s="549"/>
      <c r="L108" s="549"/>
      <c r="M108" s="549"/>
      <c r="N108" s="549"/>
      <c r="O108" s="552"/>
      <c r="P108" s="557"/>
      <c r="Q108" s="558"/>
      <c r="R108" s="559"/>
      <c r="S108" s="487"/>
      <c r="T108" s="233" t="s">
        <v>141</v>
      </c>
    </row>
    <row r="109" spans="2:20">
      <c r="B109" s="502"/>
      <c r="C109" s="503"/>
      <c r="D109" s="507"/>
      <c r="E109" s="549"/>
      <c r="F109" s="549"/>
      <c r="G109" s="549"/>
      <c r="H109" s="549"/>
      <c r="I109" s="549"/>
      <c r="J109" s="549"/>
      <c r="K109" s="549"/>
      <c r="L109" s="549"/>
      <c r="M109" s="549"/>
      <c r="N109" s="549"/>
      <c r="O109" s="552"/>
      <c r="P109" s="557"/>
      <c r="Q109" s="558"/>
      <c r="R109" s="559"/>
      <c r="S109" s="487"/>
      <c r="T109" s="233"/>
    </row>
    <row r="110" spans="2:20" ht="14.65" thickBot="1">
      <c r="B110" s="504"/>
      <c r="C110" s="505"/>
      <c r="D110" s="508"/>
      <c r="E110" s="550"/>
      <c r="F110" s="550"/>
      <c r="G110" s="550"/>
      <c r="H110" s="550"/>
      <c r="I110" s="550"/>
      <c r="J110" s="550"/>
      <c r="K110" s="550"/>
      <c r="L110" s="550"/>
      <c r="M110" s="550"/>
      <c r="N110" s="550"/>
      <c r="O110" s="553"/>
      <c r="P110" s="560"/>
      <c r="Q110" s="561"/>
      <c r="R110" s="562"/>
      <c r="S110" s="488"/>
      <c r="T110" s="234" t="s">
        <v>142</v>
      </c>
    </row>
    <row r="112" spans="2:20" ht="14.65" thickBot="1">
      <c r="B112" s="225" t="s">
        <v>144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89" t="s">
        <v>143</v>
      </c>
      <c r="O112" s="489"/>
      <c r="P112" s="489"/>
      <c r="Q112" s="489"/>
      <c r="R112" s="489"/>
      <c r="S112" s="489"/>
      <c r="T112" s="489"/>
    </row>
    <row r="113" spans="2:20" ht="30.75" customHeight="1" thickBot="1">
      <c r="B113" s="490" t="str">
        <f>IF(P103=P107,"",IF(P103&gt;P107,B103,B107))</f>
        <v/>
      </c>
      <c r="C113" s="491"/>
      <c r="D113" s="491"/>
      <c r="E113" s="492"/>
      <c r="F113" s="493" t="s">
        <v>145</v>
      </c>
      <c r="G113" s="493"/>
      <c r="H113" s="496" t="str">
        <f>IF(B113=B103,P103,P107)</f>
        <v/>
      </c>
      <c r="I113" s="497"/>
      <c r="J113" s="236" t="s">
        <v>146</v>
      </c>
      <c r="K113" s="497" t="str">
        <f>IF(H113=P103,P107,P103)</f>
        <v/>
      </c>
      <c r="L113" s="497"/>
      <c r="M113" s="498"/>
      <c r="N113" s="494"/>
      <c r="O113" s="494"/>
      <c r="P113" s="494"/>
      <c r="Q113" s="494"/>
      <c r="R113" s="494"/>
      <c r="S113" s="494"/>
      <c r="T113" s="495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63" t="s">
        <v>179</v>
      </c>
      <c r="C116" s="464"/>
      <c r="D116" s="464"/>
      <c r="E116" s="464"/>
      <c r="F116" s="464"/>
      <c r="G116" s="464"/>
      <c r="H116" s="465"/>
      <c r="I116" s="444" t="s">
        <v>180</v>
      </c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5"/>
    </row>
    <row r="117" spans="2:20">
      <c r="B117" s="466"/>
      <c r="C117" s="467"/>
      <c r="D117" s="468" t="s">
        <v>149</v>
      </c>
      <c r="E117" s="469"/>
      <c r="F117" s="469"/>
      <c r="G117" s="469"/>
      <c r="H117" s="470"/>
      <c r="I117" s="469"/>
      <c r="J117" s="469"/>
      <c r="K117" s="469"/>
      <c r="L117" s="469"/>
      <c r="M117" s="469"/>
      <c r="N117" s="469"/>
      <c r="O117" s="469"/>
      <c r="P117" s="469"/>
      <c r="Q117" s="467"/>
      <c r="R117" s="468" t="s">
        <v>149</v>
      </c>
      <c r="S117" s="469"/>
      <c r="T117" s="470"/>
    </row>
    <row r="118" spans="2:20">
      <c r="B118" s="453"/>
      <c r="C118" s="454"/>
      <c r="D118" s="455" t="s">
        <v>140</v>
      </c>
      <c r="E118" s="456"/>
      <c r="F118" s="456"/>
      <c r="G118" s="456"/>
      <c r="H118" s="457"/>
      <c r="I118" s="456"/>
      <c r="J118" s="456"/>
      <c r="K118" s="456"/>
      <c r="L118" s="456"/>
      <c r="M118" s="456"/>
      <c r="N118" s="456"/>
      <c r="O118" s="456"/>
      <c r="P118" s="456"/>
      <c r="Q118" s="454"/>
      <c r="R118" s="455" t="s">
        <v>140</v>
      </c>
      <c r="S118" s="456"/>
      <c r="T118" s="457"/>
    </row>
    <row r="119" spans="2:20" ht="14.65" thickBot="1">
      <c r="B119" s="458"/>
      <c r="C119" s="459"/>
      <c r="D119" s="460" t="s">
        <v>150</v>
      </c>
      <c r="E119" s="461"/>
      <c r="F119" s="461"/>
      <c r="G119" s="461"/>
      <c r="H119" s="462"/>
      <c r="I119" s="461"/>
      <c r="J119" s="461"/>
      <c r="K119" s="461"/>
      <c r="L119" s="461"/>
      <c r="M119" s="461"/>
      <c r="N119" s="461"/>
      <c r="O119" s="461"/>
      <c r="P119" s="461"/>
      <c r="Q119" s="459"/>
      <c r="R119" s="460" t="s">
        <v>150</v>
      </c>
      <c r="S119" s="461"/>
      <c r="T119" s="462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42" t="s">
        <v>151</v>
      </c>
      <c r="C121" s="443"/>
      <c r="D121" s="443"/>
      <c r="E121" s="443"/>
      <c r="F121" s="443"/>
      <c r="G121" s="443"/>
      <c r="H121" s="444"/>
      <c r="I121" s="445" t="s">
        <v>152</v>
      </c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  <c r="T121" s="446"/>
    </row>
    <row r="122" spans="2:20" ht="28.25" customHeight="1">
      <c r="B122" s="447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49"/>
    </row>
    <row r="123" spans="2:20" ht="28.25" customHeight="1" thickBot="1">
      <c r="B123" s="450"/>
      <c r="C123" s="451"/>
      <c r="D123" s="451"/>
      <c r="E123" s="451"/>
      <c r="F123" s="451"/>
      <c r="G123" s="451"/>
      <c r="H123" s="451"/>
      <c r="I123" s="451"/>
      <c r="J123" s="451"/>
      <c r="K123" s="451"/>
      <c r="L123" s="451"/>
      <c r="M123" s="451"/>
      <c r="N123" s="451"/>
      <c r="O123" s="451"/>
      <c r="P123" s="451"/>
      <c r="Q123" s="451"/>
      <c r="R123" s="451"/>
      <c r="S123" s="451"/>
      <c r="T123" s="452"/>
    </row>
    <row r="130" spans="1:20" ht="29" customHeight="1" thickBot="1">
      <c r="A130" s="235">
        <v>4</v>
      </c>
    </row>
    <row r="131" spans="1:20" ht="15.75">
      <c r="E131" s="536" t="s">
        <v>124</v>
      </c>
      <c r="F131" s="537"/>
      <c r="G131" s="537"/>
      <c r="H131" s="537"/>
      <c r="I131" s="537"/>
      <c r="J131" s="537"/>
      <c r="K131" s="537"/>
      <c r="L131" s="537"/>
      <c r="M131" s="537"/>
      <c r="N131" s="537"/>
      <c r="O131" s="538"/>
    </row>
    <row r="132" spans="1:20" ht="15.75">
      <c r="E132" s="539" t="e">
        <f>IF(#REF!="","",#REF!)</f>
        <v>#REF!</v>
      </c>
      <c r="F132" s="540"/>
      <c r="G132" s="540"/>
      <c r="H132" s="540"/>
      <c r="I132" s="540"/>
      <c r="J132" s="540"/>
      <c r="K132" s="540"/>
      <c r="L132" s="540"/>
      <c r="M132" s="540"/>
      <c r="N132" s="540"/>
      <c r="O132" s="541"/>
    </row>
    <row r="133" spans="1:20" ht="15.75">
      <c r="E133" s="539" t="e">
        <f>IF(#REF!="","",#REF!)</f>
        <v>#REF!</v>
      </c>
      <c r="F133" s="540"/>
      <c r="G133" s="540"/>
      <c r="H133" s="540"/>
      <c r="I133" s="540"/>
      <c r="J133" s="540"/>
      <c r="K133" s="540"/>
      <c r="L133" s="540"/>
      <c r="M133" s="540"/>
      <c r="N133" s="540"/>
      <c r="O133" s="541"/>
    </row>
    <row r="134" spans="1:20" ht="15.75">
      <c r="E134" s="539"/>
      <c r="F134" s="540"/>
      <c r="G134" s="540"/>
      <c r="H134" s="540"/>
      <c r="I134" s="540"/>
      <c r="J134" s="540"/>
      <c r="K134" s="540"/>
      <c r="L134" s="540"/>
      <c r="M134" s="540"/>
      <c r="N134" s="540"/>
      <c r="O134" s="541"/>
    </row>
    <row r="135" spans="1:20" ht="15.75">
      <c r="E135" s="542" t="e">
        <f>IF(#REF!="","",#REF!)</f>
        <v>#REF!</v>
      </c>
      <c r="F135" s="543"/>
      <c r="G135" s="543"/>
      <c r="H135" s="543"/>
      <c r="I135" s="543"/>
      <c r="J135" s="543"/>
      <c r="K135" s="543"/>
      <c r="L135" s="543"/>
      <c r="M135" s="543"/>
      <c r="N135" s="543"/>
      <c r="O135" s="544"/>
    </row>
    <row r="136" spans="1:20" ht="16.149999999999999" thickBot="1">
      <c r="E136" s="545" t="e">
        <f>IF(#REF!="","",#REF!)</f>
        <v>#REF!</v>
      </c>
      <c r="F136" s="546"/>
      <c r="G136" s="546"/>
      <c r="H136" s="546"/>
      <c r="I136" s="546"/>
      <c r="J136" s="546"/>
      <c r="K136" s="546"/>
      <c r="L136" s="546"/>
      <c r="M136" s="546"/>
      <c r="N136" s="546"/>
      <c r="O136" s="547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128</v>
      </c>
      <c r="C139" s="448" t="s">
        <v>156</v>
      </c>
      <c r="D139" s="448"/>
      <c r="E139" s="448"/>
      <c r="F139" s="448"/>
      <c r="G139" s="448"/>
      <c r="H139" s="448"/>
      <c r="I139" s="225"/>
      <c r="J139" s="225"/>
      <c r="K139" s="448" t="s">
        <v>129</v>
      </c>
      <c r="L139" s="448"/>
      <c r="M139" s="448"/>
      <c r="N139" s="448"/>
      <c r="O139" s="448"/>
      <c r="P139" s="448"/>
      <c r="Q139" s="448" t="s">
        <v>130</v>
      </c>
      <c r="R139" s="448"/>
      <c r="S139" s="448"/>
      <c r="T139" s="226" t="s">
        <v>131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48"/>
      <c r="L140" s="448"/>
      <c r="M140" s="448"/>
      <c r="N140" s="448"/>
      <c r="O140" s="448"/>
      <c r="P140" s="448"/>
      <c r="Q140" s="448"/>
      <c r="R140" s="448"/>
      <c r="S140" s="448"/>
      <c r="T140" s="227"/>
    </row>
    <row r="141" spans="1:20">
      <c r="B141" s="225"/>
      <c r="C141" s="225"/>
      <c r="D141" s="529" t="s">
        <v>132</v>
      </c>
      <c r="E141" s="529"/>
      <c r="F141" s="529"/>
      <c r="G141" s="529"/>
      <c r="H141" s="226">
        <v>5</v>
      </c>
      <c r="I141" s="225"/>
      <c r="J141" s="225"/>
      <c r="K141" s="530" t="s">
        <v>133</v>
      </c>
      <c r="L141" s="531"/>
      <c r="M141" s="531"/>
      <c r="N141" s="531"/>
      <c r="O141" s="531"/>
      <c r="P141" s="532"/>
      <c r="Q141" s="448" t="s">
        <v>134</v>
      </c>
      <c r="R141" s="448"/>
      <c r="S141" s="448"/>
      <c r="T141" s="448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33" t="s">
        <v>135</v>
      </c>
      <c r="E144" s="534"/>
      <c r="F144" s="534"/>
      <c r="G144" s="534"/>
      <c r="H144" s="534"/>
      <c r="I144" s="534"/>
      <c r="J144" s="534"/>
      <c r="K144" s="534"/>
      <c r="L144" s="534"/>
      <c r="M144" s="534"/>
      <c r="N144" s="534"/>
      <c r="O144" s="535"/>
      <c r="P144" s="518" t="s">
        <v>136</v>
      </c>
      <c r="Q144" s="519"/>
      <c r="R144" s="520"/>
      <c r="S144" s="524" t="s">
        <v>137</v>
      </c>
      <c r="T144" s="526" t="s">
        <v>138</v>
      </c>
    </row>
    <row r="145" spans="2:20" s="1" customFormat="1" ht="29" customHeight="1" thickBot="1">
      <c r="B145" s="228" t="s">
        <v>139</v>
      </c>
      <c r="C145" s="229"/>
      <c r="D145" s="230">
        <v>1</v>
      </c>
      <c r="E145" s="528">
        <v>2</v>
      </c>
      <c r="F145" s="528"/>
      <c r="G145" s="303">
        <v>3</v>
      </c>
      <c r="H145" s="528">
        <v>4</v>
      </c>
      <c r="I145" s="528"/>
      <c r="J145" s="528">
        <v>5</v>
      </c>
      <c r="K145" s="528"/>
      <c r="L145" s="528"/>
      <c r="M145" s="528"/>
      <c r="N145" s="303">
        <v>6</v>
      </c>
      <c r="O145" s="231">
        <v>7</v>
      </c>
      <c r="P145" s="521"/>
      <c r="Q145" s="522"/>
      <c r="R145" s="523"/>
      <c r="S145" s="525"/>
      <c r="T145" s="527"/>
    </row>
    <row r="146" spans="2:20" ht="14.45" customHeight="1">
      <c r="B146" s="500" t="str">
        <f>IF(VI!C14="","",VI!C14)</f>
        <v/>
      </c>
      <c r="C146" s="501"/>
      <c r="D146" s="506" t="str">
        <f>IF(VI!F14="","",VI!F14)</f>
        <v/>
      </c>
      <c r="E146" s="509" t="str">
        <f>IF(VI!H14="","",VI!H14)</f>
        <v/>
      </c>
      <c r="F146" s="510"/>
      <c r="G146" s="471" t="str">
        <f>IF(VI!J14="","",VI!J14)</f>
        <v/>
      </c>
      <c r="H146" s="509" t="str">
        <f>IF(VI!L14="","",VI!L14)</f>
        <v/>
      </c>
      <c r="I146" s="510"/>
      <c r="J146" s="509" t="str">
        <f>IF(VI!N14="","",VI!N14)</f>
        <v/>
      </c>
      <c r="K146" s="515"/>
      <c r="L146" s="515"/>
      <c r="M146" s="510"/>
      <c r="N146" s="471" t="str">
        <f>IF(VI!P14="","",VI!P14)</f>
        <v/>
      </c>
      <c r="O146" s="474" t="str">
        <f>IF(VI!R14="","",VI!R14)</f>
        <v/>
      </c>
      <c r="P146" s="477" t="str">
        <f>IF(VI!T14="","",VI!T14)</f>
        <v/>
      </c>
      <c r="Q146" s="478"/>
      <c r="R146" s="479"/>
      <c r="S146" s="499"/>
      <c r="T146" s="232" t="s">
        <v>140</v>
      </c>
    </row>
    <row r="147" spans="2:20" ht="14.45" customHeight="1">
      <c r="B147" s="502"/>
      <c r="C147" s="503"/>
      <c r="D147" s="507"/>
      <c r="E147" s="511"/>
      <c r="F147" s="512"/>
      <c r="G147" s="472"/>
      <c r="H147" s="511"/>
      <c r="I147" s="512"/>
      <c r="J147" s="511"/>
      <c r="K147" s="516"/>
      <c r="L147" s="516"/>
      <c r="M147" s="512"/>
      <c r="N147" s="472"/>
      <c r="O147" s="475"/>
      <c r="P147" s="480"/>
      <c r="Q147" s="481"/>
      <c r="R147" s="482"/>
      <c r="S147" s="487"/>
      <c r="T147" s="233" t="s">
        <v>141</v>
      </c>
    </row>
    <row r="148" spans="2:20" ht="14.45" customHeight="1">
      <c r="B148" s="502"/>
      <c r="C148" s="503"/>
      <c r="D148" s="507"/>
      <c r="E148" s="511"/>
      <c r="F148" s="512"/>
      <c r="G148" s="472"/>
      <c r="H148" s="511"/>
      <c r="I148" s="512"/>
      <c r="J148" s="511"/>
      <c r="K148" s="516"/>
      <c r="L148" s="516"/>
      <c r="M148" s="512"/>
      <c r="N148" s="472"/>
      <c r="O148" s="475"/>
      <c r="P148" s="480"/>
      <c r="Q148" s="481"/>
      <c r="R148" s="482"/>
      <c r="S148" s="487"/>
      <c r="T148" s="233"/>
    </row>
    <row r="149" spans="2:20" ht="15" customHeight="1" thickBot="1">
      <c r="B149" s="504"/>
      <c r="C149" s="505"/>
      <c r="D149" s="508"/>
      <c r="E149" s="513"/>
      <c r="F149" s="514"/>
      <c r="G149" s="473"/>
      <c r="H149" s="513"/>
      <c r="I149" s="514"/>
      <c r="J149" s="513"/>
      <c r="K149" s="517"/>
      <c r="L149" s="517"/>
      <c r="M149" s="514"/>
      <c r="N149" s="473"/>
      <c r="O149" s="476"/>
      <c r="P149" s="483"/>
      <c r="Q149" s="484"/>
      <c r="R149" s="485"/>
      <c r="S149" s="488"/>
      <c r="T149" s="234" t="s">
        <v>142</v>
      </c>
    </row>
    <row r="150" spans="2:20" ht="14.45" customHeight="1">
      <c r="B150" s="500" t="str">
        <f>IF(VI!E14="","",VI!E14)</f>
        <v/>
      </c>
      <c r="C150" s="501"/>
      <c r="D150" s="506" t="str">
        <f>IF(VI!G14="","",VI!G14)</f>
        <v/>
      </c>
      <c r="E150" s="509" t="str">
        <f>IF(VI!I14="","",VI!I14)</f>
        <v/>
      </c>
      <c r="F150" s="510"/>
      <c r="G150" s="471" t="str">
        <f>IF(VI!K14="","",VI!K14)</f>
        <v/>
      </c>
      <c r="H150" s="509" t="str">
        <f>IF(VI!M14="","",VI!M14)</f>
        <v/>
      </c>
      <c r="I150" s="510"/>
      <c r="J150" s="509" t="str">
        <f>IF(VI!O14="","",VI!O14)</f>
        <v/>
      </c>
      <c r="K150" s="515"/>
      <c r="L150" s="515"/>
      <c r="M150" s="510"/>
      <c r="N150" s="471" t="str">
        <f>IF(VI!Q14="","",VI!Q14)</f>
        <v/>
      </c>
      <c r="O150" s="474" t="str">
        <f>IF(VI!S14="","",VI!S14)</f>
        <v/>
      </c>
      <c r="P150" s="477" t="str">
        <f>IF(VI!U14="","",VI!U14)</f>
        <v/>
      </c>
      <c r="Q150" s="478"/>
      <c r="R150" s="479"/>
      <c r="S150" s="486"/>
      <c r="T150" s="233" t="s">
        <v>140</v>
      </c>
    </row>
    <row r="151" spans="2:20" ht="14.45" customHeight="1">
      <c r="B151" s="502"/>
      <c r="C151" s="503"/>
      <c r="D151" s="507"/>
      <c r="E151" s="511"/>
      <c r="F151" s="512"/>
      <c r="G151" s="472"/>
      <c r="H151" s="511"/>
      <c r="I151" s="512"/>
      <c r="J151" s="511"/>
      <c r="K151" s="516"/>
      <c r="L151" s="516"/>
      <c r="M151" s="512"/>
      <c r="N151" s="472"/>
      <c r="O151" s="475"/>
      <c r="P151" s="480"/>
      <c r="Q151" s="481"/>
      <c r="R151" s="482"/>
      <c r="S151" s="487"/>
      <c r="T151" s="233" t="s">
        <v>141</v>
      </c>
    </row>
    <row r="152" spans="2:20" ht="14.45" customHeight="1">
      <c r="B152" s="502"/>
      <c r="C152" s="503"/>
      <c r="D152" s="507"/>
      <c r="E152" s="511"/>
      <c r="F152" s="512"/>
      <c r="G152" s="472"/>
      <c r="H152" s="511"/>
      <c r="I152" s="512"/>
      <c r="J152" s="511"/>
      <c r="K152" s="516"/>
      <c r="L152" s="516"/>
      <c r="M152" s="512"/>
      <c r="N152" s="472"/>
      <c r="O152" s="475"/>
      <c r="P152" s="480"/>
      <c r="Q152" s="481"/>
      <c r="R152" s="482"/>
      <c r="S152" s="487"/>
      <c r="T152" s="233"/>
    </row>
    <row r="153" spans="2:20" ht="15" customHeight="1" thickBot="1">
      <c r="B153" s="504"/>
      <c r="C153" s="505"/>
      <c r="D153" s="508"/>
      <c r="E153" s="513"/>
      <c r="F153" s="514"/>
      <c r="G153" s="473"/>
      <c r="H153" s="513"/>
      <c r="I153" s="514"/>
      <c r="J153" s="513"/>
      <c r="K153" s="517"/>
      <c r="L153" s="517"/>
      <c r="M153" s="514"/>
      <c r="N153" s="473"/>
      <c r="O153" s="476"/>
      <c r="P153" s="483"/>
      <c r="Q153" s="484"/>
      <c r="R153" s="485"/>
      <c r="S153" s="488"/>
      <c r="T153" s="234" t="s">
        <v>142</v>
      </c>
    </row>
    <row r="155" spans="2:20" ht="14.65" thickBot="1">
      <c r="B155" s="225" t="s">
        <v>144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89" t="s">
        <v>143</v>
      </c>
      <c r="O155" s="489"/>
      <c r="P155" s="489"/>
      <c r="Q155" s="489"/>
      <c r="R155" s="489"/>
      <c r="S155" s="489"/>
      <c r="T155" s="489"/>
    </row>
    <row r="156" spans="2:20" ht="30.75" customHeight="1" thickBot="1">
      <c r="B156" s="490" t="str">
        <f>IF(P146=P150,"",IF(P146&gt;P150,B146,B150))</f>
        <v/>
      </c>
      <c r="C156" s="491"/>
      <c r="D156" s="491"/>
      <c r="E156" s="492"/>
      <c r="F156" s="493" t="s">
        <v>145</v>
      </c>
      <c r="G156" s="493"/>
      <c r="H156" s="496" t="str">
        <f>IF(B156=B146,P146,P150)</f>
        <v/>
      </c>
      <c r="I156" s="497"/>
      <c r="J156" s="236" t="s">
        <v>146</v>
      </c>
      <c r="K156" s="497" t="str">
        <f>IF(H156=P146,P150,P146)</f>
        <v/>
      </c>
      <c r="L156" s="497"/>
      <c r="M156" s="498"/>
      <c r="N156" s="494"/>
      <c r="O156" s="494"/>
      <c r="P156" s="494"/>
      <c r="Q156" s="494"/>
      <c r="R156" s="494"/>
      <c r="S156" s="494"/>
      <c r="T156" s="495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63" t="s">
        <v>179</v>
      </c>
      <c r="C159" s="464"/>
      <c r="D159" s="464"/>
      <c r="E159" s="464"/>
      <c r="F159" s="464"/>
      <c r="G159" s="464"/>
      <c r="H159" s="465"/>
      <c r="I159" s="444" t="s">
        <v>180</v>
      </c>
      <c r="J159" s="464"/>
      <c r="K159" s="464"/>
      <c r="L159" s="464"/>
      <c r="M159" s="464"/>
      <c r="N159" s="464"/>
      <c r="O159" s="464"/>
      <c r="P159" s="464"/>
      <c r="Q159" s="464"/>
      <c r="R159" s="464"/>
      <c r="S159" s="464"/>
      <c r="T159" s="465"/>
    </row>
    <row r="160" spans="2:20">
      <c r="B160" s="466"/>
      <c r="C160" s="467"/>
      <c r="D160" s="468" t="s">
        <v>149</v>
      </c>
      <c r="E160" s="469"/>
      <c r="F160" s="469"/>
      <c r="G160" s="469"/>
      <c r="H160" s="470"/>
      <c r="I160" s="469"/>
      <c r="J160" s="469"/>
      <c r="K160" s="469"/>
      <c r="L160" s="469"/>
      <c r="M160" s="469"/>
      <c r="N160" s="469"/>
      <c r="O160" s="469"/>
      <c r="P160" s="469"/>
      <c r="Q160" s="467"/>
      <c r="R160" s="468" t="s">
        <v>149</v>
      </c>
      <c r="S160" s="469"/>
      <c r="T160" s="470"/>
    </row>
    <row r="161" spans="1:20">
      <c r="B161" s="453"/>
      <c r="C161" s="454"/>
      <c r="D161" s="455" t="s">
        <v>140</v>
      </c>
      <c r="E161" s="456"/>
      <c r="F161" s="456"/>
      <c r="G161" s="456"/>
      <c r="H161" s="457"/>
      <c r="I161" s="456"/>
      <c r="J161" s="456"/>
      <c r="K161" s="456"/>
      <c r="L161" s="456"/>
      <c r="M161" s="456"/>
      <c r="N161" s="456"/>
      <c r="O161" s="456"/>
      <c r="P161" s="456"/>
      <c r="Q161" s="454"/>
      <c r="R161" s="455" t="s">
        <v>140</v>
      </c>
      <c r="S161" s="456"/>
      <c r="T161" s="457"/>
    </row>
    <row r="162" spans="1:20" ht="14.65" thickBot="1">
      <c r="B162" s="458"/>
      <c r="C162" s="459"/>
      <c r="D162" s="460" t="s">
        <v>150</v>
      </c>
      <c r="E162" s="461"/>
      <c r="F162" s="461"/>
      <c r="G162" s="461"/>
      <c r="H162" s="462"/>
      <c r="I162" s="461"/>
      <c r="J162" s="461"/>
      <c r="K162" s="461"/>
      <c r="L162" s="461"/>
      <c r="M162" s="461"/>
      <c r="N162" s="461"/>
      <c r="O162" s="461"/>
      <c r="P162" s="461"/>
      <c r="Q162" s="459"/>
      <c r="R162" s="460" t="s">
        <v>150</v>
      </c>
      <c r="S162" s="461"/>
      <c r="T162" s="462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42" t="s">
        <v>151</v>
      </c>
      <c r="C164" s="443"/>
      <c r="D164" s="443"/>
      <c r="E164" s="443"/>
      <c r="F164" s="443"/>
      <c r="G164" s="443"/>
      <c r="H164" s="444"/>
      <c r="I164" s="445" t="s">
        <v>152</v>
      </c>
      <c r="J164" s="443"/>
      <c r="K164" s="443"/>
      <c r="L164" s="443"/>
      <c r="M164" s="443"/>
      <c r="N164" s="443"/>
      <c r="O164" s="443"/>
      <c r="P164" s="443"/>
      <c r="Q164" s="443"/>
      <c r="R164" s="443"/>
      <c r="S164" s="443"/>
      <c r="T164" s="446"/>
    </row>
    <row r="165" spans="1:20" ht="28.25" customHeight="1">
      <c r="B165" s="447"/>
      <c r="C165" s="448"/>
      <c r="D165" s="448"/>
      <c r="E165" s="448"/>
      <c r="F165" s="448"/>
      <c r="G165" s="448"/>
      <c r="H165" s="448"/>
      <c r="I165" s="448"/>
      <c r="J165" s="448"/>
      <c r="K165" s="448"/>
      <c r="L165" s="448"/>
      <c r="M165" s="448"/>
      <c r="N165" s="448"/>
      <c r="O165" s="448"/>
      <c r="P165" s="448"/>
      <c r="Q165" s="448"/>
      <c r="R165" s="448"/>
      <c r="S165" s="448"/>
      <c r="T165" s="449"/>
    </row>
    <row r="166" spans="1:20" ht="28.25" customHeight="1" thickBot="1">
      <c r="B166" s="450"/>
      <c r="C166" s="451"/>
      <c r="D166" s="451"/>
      <c r="E166" s="451"/>
      <c r="F166" s="451"/>
      <c r="G166" s="451"/>
      <c r="H166" s="451"/>
      <c r="I166" s="451"/>
      <c r="J166" s="451"/>
      <c r="K166" s="451"/>
      <c r="L166" s="451"/>
      <c r="M166" s="451"/>
      <c r="N166" s="451"/>
      <c r="O166" s="451"/>
      <c r="P166" s="451"/>
      <c r="Q166" s="451"/>
      <c r="R166" s="451"/>
      <c r="S166" s="451"/>
      <c r="T166" s="452"/>
    </row>
    <row r="173" spans="1:20" ht="29" customHeight="1" thickBot="1">
      <c r="A173" s="235">
        <v>5</v>
      </c>
    </row>
    <row r="174" spans="1:20" ht="15.75">
      <c r="E174" s="536" t="s">
        <v>124</v>
      </c>
      <c r="F174" s="537"/>
      <c r="G174" s="537"/>
      <c r="H174" s="537"/>
      <c r="I174" s="537"/>
      <c r="J174" s="537"/>
      <c r="K174" s="537"/>
      <c r="L174" s="537"/>
      <c r="M174" s="537"/>
      <c r="N174" s="537"/>
      <c r="O174" s="538"/>
    </row>
    <row r="175" spans="1:20" ht="15.75">
      <c r="E175" s="539" t="e">
        <f>IF(#REF!="","",#REF!)</f>
        <v>#REF!</v>
      </c>
      <c r="F175" s="540"/>
      <c r="G175" s="540"/>
      <c r="H175" s="540"/>
      <c r="I175" s="540"/>
      <c r="J175" s="540"/>
      <c r="K175" s="540"/>
      <c r="L175" s="540"/>
      <c r="M175" s="540"/>
      <c r="N175" s="540"/>
      <c r="O175" s="541"/>
    </row>
    <row r="176" spans="1:20" ht="15.75">
      <c r="E176" s="539" t="e">
        <f>IF(#REF!="","",#REF!)</f>
        <v>#REF!</v>
      </c>
      <c r="F176" s="540"/>
      <c r="G176" s="540"/>
      <c r="H176" s="540"/>
      <c r="I176" s="540"/>
      <c r="J176" s="540"/>
      <c r="K176" s="540"/>
      <c r="L176" s="540"/>
      <c r="M176" s="540"/>
      <c r="N176" s="540"/>
      <c r="O176" s="541"/>
    </row>
    <row r="177" spans="2:20" ht="15.75">
      <c r="E177" s="539"/>
      <c r="F177" s="540"/>
      <c r="G177" s="540"/>
      <c r="H177" s="540"/>
      <c r="I177" s="540"/>
      <c r="J177" s="540"/>
      <c r="K177" s="540"/>
      <c r="L177" s="540"/>
      <c r="M177" s="540"/>
      <c r="N177" s="540"/>
      <c r="O177" s="541"/>
    </row>
    <row r="178" spans="2:20" ht="15.75">
      <c r="E178" s="542" t="e">
        <f>IF(#REF!="","",#REF!)</f>
        <v>#REF!</v>
      </c>
      <c r="F178" s="543"/>
      <c r="G178" s="543"/>
      <c r="H178" s="543"/>
      <c r="I178" s="543"/>
      <c r="J178" s="543"/>
      <c r="K178" s="543"/>
      <c r="L178" s="543"/>
      <c r="M178" s="543"/>
      <c r="N178" s="543"/>
      <c r="O178" s="544"/>
    </row>
    <row r="179" spans="2:20" ht="16.149999999999999" thickBot="1">
      <c r="E179" s="545" t="e">
        <f>IF(#REF!="","",#REF!)</f>
        <v>#REF!</v>
      </c>
      <c r="F179" s="546"/>
      <c r="G179" s="546"/>
      <c r="H179" s="546"/>
      <c r="I179" s="546"/>
      <c r="J179" s="546"/>
      <c r="K179" s="546"/>
      <c r="L179" s="546"/>
      <c r="M179" s="546"/>
      <c r="N179" s="546"/>
      <c r="O179" s="547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128</v>
      </c>
      <c r="C182" s="448" t="s">
        <v>156</v>
      </c>
      <c r="D182" s="448"/>
      <c r="E182" s="448"/>
      <c r="F182" s="448"/>
      <c r="G182" s="448"/>
      <c r="H182" s="448"/>
      <c r="I182" s="225"/>
      <c r="J182" s="225"/>
      <c r="K182" s="448" t="s">
        <v>129</v>
      </c>
      <c r="L182" s="448"/>
      <c r="M182" s="448"/>
      <c r="N182" s="448"/>
      <c r="O182" s="448"/>
      <c r="P182" s="448"/>
      <c r="Q182" s="448" t="s">
        <v>130</v>
      </c>
      <c r="R182" s="448"/>
      <c r="S182" s="448"/>
      <c r="T182" s="226" t="s">
        <v>131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48"/>
      <c r="L183" s="448"/>
      <c r="M183" s="448"/>
      <c r="N183" s="448"/>
      <c r="O183" s="448"/>
      <c r="P183" s="448"/>
      <c r="Q183" s="448"/>
      <c r="R183" s="448"/>
      <c r="S183" s="448"/>
      <c r="T183" s="227"/>
    </row>
    <row r="184" spans="2:20">
      <c r="B184" s="225"/>
      <c r="C184" s="225"/>
      <c r="D184" s="529" t="s">
        <v>132</v>
      </c>
      <c r="E184" s="529"/>
      <c r="F184" s="529"/>
      <c r="G184" s="529"/>
      <c r="H184" s="226">
        <v>5</v>
      </c>
      <c r="I184" s="225"/>
      <c r="J184" s="225"/>
      <c r="K184" s="530" t="s">
        <v>133</v>
      </c>
      <c r="L184" s="531"/>
      <c r="M184" s="531"/>
      <c r="N184" s="531"/>
      <c r="O184" s="531"/>
      <c r="P184" s="532"/>
      <c r="Q184" s="448" t="s">
        <v>134</v>
      </c>
      <c r="R184" s="448"/>
      <c r="S184" s="448"/>
      <c r="T184" s="448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33" t="s">
        <v>135</v>
      </c>
      <c r="E187" s="534"/>
      <c r="F187" s="534"/>
      <c r="G187" s="534"/>
      <c r="H187" s="534"/>
      <c r="I187" s="534"/>
      <c r="J187" s="534"/>
      <c r="K187" s="534"/>
      <c r="L187" s="534"/>
      <c r="M187" s="534"/>
      <c r="N187" s="534"/>
      <c r="O187" s="535"/>
      <c r="P187" s="518" t="s">
        <v>136</v>
      </c>
      <c r="Q187" s="519"/>
      <c r="R187" s="520"/>
      <c r="S187" s="524" t="s">
        <v>137</v>
      </c>
      <c r="T187" s="526" t="s">
        <v>138</v>
      </c>
    </row>
    <row r="188" spans="2:20" s="1" customFormat="1" ht="29" customHeight="1" thickBot="1">
      <c r="B188" s="228" t="s">
        <v>139</v>
      </c>
      <c r="C188" s="229"/>
      <c r="D188" s="230">
        <v>1</v>
      </c>
      <c r="E188" s="528">
        <v>2</v>
      </c>
      <c r="F188" s="528"/>
      <c r="G188" s="303">
        <v>3</v>
      </c>
      <c r="H188" s="528">
        <v>4</v>
      </c>
      <c r="I188" s="528"/>
      <c r="J188" s="528">
        <v>5</v>
      </c>
      <c r="K188" s="528"/>
      <c r="L188" s="528"/>
      <c r="M188" s="528"/>
      <c r="N188" s="303">
        <v>6</v>
      </c>
      <c r="O188" s="231">
        <v>7</v>
      </c>
      <c r="P188" s="521"/>
      <c r="Q188" s="522"/>
      <c r="R188" s="523"/>
      <c r="S188" s="525"/>
      <c r="T188" s="527"/>
    </row>
    <row r="189" spans="2:20">
      <c r="B189" s="500" t="str">
        <f>IF(VI!C17="","",VI!C17)</f>
        <v/>
      </c>
      <c r="C189" s="501"/>
      <c r="D189" s="506" t="str">
        <f>IF(VI!F17="","",VI!F17)</f>
        <v/>
      </c>
      <c r="E189" s="509" t="str">
        <f>IF(VI!H17="","",VI!H17)</f>
        <v/>
      </c>
      <c r="F189" s="510"/>
      <c r="G189" s="471" t="str">
        <f>IF(VI!J17="","",VI!J17)</f>
        <v/>
      </c>
      <c r="H189" s="509" t="str">
        <f>IF(VI!L17="","",VI!L17)</f>
        <v/>
      </c>
      <c r="I189" s="510"/>
      <c r="J189" s="509" t="str">
        <f>IF(VI!N17="","",VI!N17)</f>
        <v/>
      </c>
      <c r="K189" s="515"/>
      <c r="L189" s="515"/>
      <c r="M189" s="510"/>
      <c r="N189" s="471" t="str">
        <f>IF(VI!P17="","",VI!P17)</f>
        <v/>
      </c>
      <c r="O189" s="474" t="str">
        <f>IF(VI!R17="","",VI!R17)</f>
        <v/>
      </c>
      <c r="P189" s="477" t="str">
        <f>IF(VI!T17="","",VI!T17)</f>
        <v/>
      </c>
      <c r="Q189" s="478"/>
      <c r="R189" s="479"/>
      <c r="S189" s="499"/>
      <c r="T189" s="232" t="s">
        <v>140</v>
      </c>
    </row>
    <row r="190" spans="2:20">
      <c r="B190" s="502"/>
      <c r="C190" s="503"/>
      <c r="D190" s="507"/>
      <c r="E190" s="511"/>
      <c r="F190" s="512"/>
      <c r="G190" s="472"/>
      <c r="H190" s="511"/>
      <c r="I190" s="512"/>
      <c r="J190" s="511"/>
      <c r="K190" s="516"/>
      <c r="L190" s="516"/>
      <c r="M190" s="512"/>
      <c r="N190" s="472"/>
      <c r="O190" s="475"/>
      <c r="P190" s="480"/>
      <c r="Q190" s="481"/>
      <c r="R190" s="482"/>
      <c r="S190" s="487"/>
      <c r="T190" s="233" t="s">
        <v>141</v>
      </c>
    </row>
    <row r="191" spans="2:20">
      <c r="B191" s="502"/>
      <c r="C191" s="503"/>
      <c r="D191" s="507"/>
      <c r="E191" s="511"/>
      <c r="F191" s="512"/>
      <c r="G191" s="472"/>
      <c r="H191" s="511"/>
      <c r="I191" s="512"/>
      <c r="J191" s="511"/>
      <c r="K191" s="516"/>
      <c r="L191" s="516"/>
      <c r="M191" s="512"/>
      <c r="N191" s="472"/>
      <c r="O191" s="475"/>
      <c r="P191" s="480"/>
      <c r="Q191" s="481"/>
      <c r="R191" s="482"/>
      <c r="S191" s="487"/>
      <c r="T191" s="233"/>
    </row>
    <row r="192" spans="2:20" ht="14.65" thickBot="1">
      <c r="B192" s="504"/>
      <c r="C192" s="505"/>
      <c r="D192" s="508"/>
      <c r="E192" s="513"/>
      <c r="F192" s="514"/>
      <c r="G192" s="473"/>
      <c r="H192" s="513"/>
      <c r="I192" s="514"/>
      <c r="J192" s="513"/>
      <c r="K192" s="517"/>
      <c r="L192" s="517"/>
      <c r="M192" s="514"/>
      <c r="N192" s="473"/>
      <c r="O192" s="476"/>
      <c r="P192" s="483"/>
      <c r="Q192" s="484"/>
      <c r="R192" s="485"/>
      <c r="S192" s="488"/>
      <c r="T192" s="234" t="s">
        <v>142</v>
      </c>
    </row>
    <row r="193" spans="2:20">
      <c r="B193" s="500" t="str">
        <f>IF(VI!E17="","",VI!E17)</f>
        <v/>
      </c>
      <c r="C193" s="501"/>
      <c r="D193" s="506" t="str">
        <f>IF(VI!G17="","",VI!G17)</f>
        <v/>
      </c>
      <c r="E193" s="509" t="str">
        <f>IF(VI!I17="","",VI!I17)</f>
        <v/>
      </c>
      <c r="F193" s="510"/>
      <c r="G193" s="471" t="str">
        <f>IF(VI!K17="","",VI!K17)</f>
        <v/>
      </c>
      <c r="H193" s="509" t="str">
        <f>IF(VI!M17="","",VI!M17)</f>
        <v/>
      </c>
      <c r="I193" s="510"/>
      <c r="J193" s="509" t="str">
        <f>IF(VI!O17="","",VI!O17)</f>
        <v/>
      </c>
      <c r="K193" s="515"/>
      <c r="L193" s="515"/>
      <c r="M193" s="510"/>
      <c r="N193" s="471" t="str">
        <f>IF(VI!Q17="","",VI!Q17)</f>
        <v/>
      </c>
      <c r="O193" s="474" t="str">
        <f>IF(VI!S17="","",VI!S17)</f>
        <v/>
      </c>
      <c r="P193" s="477" t="str">
        <f>IF(VI!U17="","",VI!U17)</f>
        <v/>
      </c>
      <c r="Q193" s="478"/>
      <c r="R193" s="479"/>
      <c r="S193" s="486"/>
      <c r="T193" s="233" t="s">
        <v>140</v>
      </c>
    </row>
    <row r="194" spans="2:20">
      <c r="B194" s="502"/>
      <c r="C194" s="503"/>
      <c r="D194" s="507"/>
      <c r="E194" s="511"/>
      <c r="F194" s="512"/>
      <c r="G194" s="472"/>
      <c r="H194" s="511"/>
      <c r="I194" s="512"/>
      <c r="J194" s="511"/>
      <c r="K194" s="516"/>
      <c r="L194" s="516"/>
      <c r="M194" s="512"/>
      <c r="N194" s="472"/>
      <c r="O194" s="475"/>
      <c r="P194" s="480"/>
      <c r="Q194" s="481"/>
      <c r="R194" s="482"/>
      <c r="S194" s="487"/>
      <c r="T194" s="233" t="s">
        <v>141</v>
      </c>
    </row>
    <row r="195" spans="2:20">
      <c r="B195" s="502"/>
      <c r="C195" s="503"/>
      <c r="D195" s="507"/>
      <c r="E195" s="511"/>
      <c r="F195" s="512"/>
      <c r="G195" s="472"/>
      <c r="H195" s="511"/>
      <c r="I195" s="512"/>
      <c r="J195" s="511"/>
      <c r="K195" s="516"/>
      <c r="L195" s="516"/>
      <c r="M195" s="512"/>
      <c r="N195" s="472"/>
      <c r="O195" s="475"/>
      <c r="P195" s="480"/>
      <c r="Q195" s="481"/>
      <c r="R195" s="482"/>
      <c r="S195" s="487"/>
      <c r="T195" s="233"/>
    </row>
    <row r="196" spans="2:20" ht="14.65" thickBot="1">
      <c r="B196" s="504"/>
      <c r="C196" s="505"/>
      <c r="D196" s="508"/>
      <c r="E196" s="513"/>
      <c r="F196" s="514"/>
      <c r="G196" s="473"/>
      <c r="H196" s="513"/>
      <c r="I196" s="514"/>
      <c r="J196" s="513"/>
      <c r="K196" s="517"/>
      <c r="L196" s="517"/>
      <c r="M196" s="514"/>
      <c r="N196" s="473"/>
      <c r="O196" s="476"/>
      <c r="P196" s="483"/>
      <c r="Q196" s="484"/>
      <c r="R196" s="485"/>
      <c r="S196" s="488"/>
      <c r="T196" s="234" t="s">
        <v>142</v>
      </c>
    </row>
    <row r="198" spans="2:20" ht="14.65" thickBot="1">
      <c r="B198" s="225" t="s">
        <v>144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89" t="s">
        <v>143</v>
      </c>
      <c r="O198" s="489"/>
      <c r="P198" s="489"/>
      <c r="Q198" s="489"/>
      <c r="R198" s="489"/>
      <c r="S198" s="489"/>
      <c r="T198" s="489"/>
    </row>
    <row r="199" spans="2:20" ht="30.75" customHeight="1" thickBot="1">
      <c r="B199" s="490" t="str">
        <f>IF(P189=P193,"",IF(P189&gt;P193,B189,B193))</f>
        <v/>
      </c>
      <c r="C199" s="491"/>
      <c r="D199" s="491"/>
      <c r="E199" s="492"/>
      <c r="F199" s="493" t="s">
        <v>145</v>
      </c>
      <c r="G199" s="493"/>
      <c r="H199" s="496" t="str">
        <f>IF(B199=B189,P189,P193)</f>
        <v/>
      </c>
      <c r="I199" s="497"/>
      <c r="J199" s="236" t="s">
        <v>146</v>
      </c>
      <c r="K199" s="497" t="str">
        <f>IF(H199=P189,P193,P189)</f>
        <v/>
      </c>
      <c r="L199" s="497"/>
      <c r="M199" s="498"/>
      <c r="N199" s="494"/>
      <c r="O199" s="494"/>
      <c r="P199" s="494"/>
      <c r="Q199" s="494"/>
      <c r="R199" s="494"/>
      <c r="S199" s="494"/>
      <c r="T199" s="495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63" t="s">
        <v>179</v>
      </c>
      <c r="C202" s="464"/>
      <c r="D202" s="464"/>
      <c r="E202" s="464"/>
      <c r="F202" s="464"/>
      <c r="G202" s="464"/>
      <c r="H202" s="465"/>
      <c r="I202" s="444" t="s">
        <v>180</v>
      </c>
      <c r="J202" s="464"/>
      <c r="K202" s="464"/>
      <c r="L202" s="464"/>
      <c r="M202" s="464"/>
      <c r="N202" s="464"/>
      <c r="O202" s="464"/>
      <c r="P202" s="464"/>
      <c r="Q202" s="464"/>
      <c r="R202" s="464"/>
      <c r="S202" s="464"/>
      <c r="T202" s="465"/>
    </row>
    <row r="203" spans="2:20">
      <c r="B203" s="466"/>
      <c r="C203" s="467"/>
      <c r="D203" s="468" t="s">
        <v>149</v>
      </c>
      <c r="E203" s="469"/>
      <c r="F203" s="469"/>
      <c r="G203" s="469"/>
      <c r="H203" s="470"/>
      <c r="I203" s="469"/>
      <c r="J203" s="469"/>
      <c r="K203" s="469"/>
      <c r="L203" s="469"/>
      <c r="M203" s="469"/>
      <c r="N203" s="469"/>
      <c r="O203" s="469"/>
      <c r="P203" s="469"/>
      <c r="Q203" s="467"/>
      <c r="R203" s="468" t="s">
        <v>149</v>
      </c>
      <c r="S203" s="469"/>
      <c r="T203" s="470"/>
    </row>
    <row r="204" spans="2:20">
      <c r="B204" s="453"/>
      <c r="C204" s="454"/>
      <c r="D204" s="455" t="s">
        <v>140</v>
      </c>
      <c r="E204" s="456"/>
      <c r="F204" s="456"/>
      <c r="G204" s="456"/>
      <c r="H204" s="457"/>
      <c r="I204" s="456"/>
      <c r="J204" s="456"/>
      <c r="K204" s="456"/>
      <c r="L204" s="456"/>
      <c r="M204" s="456"/>
      <c r="N204" s="456"/>
      <c r="O204" s="456"/>
      <c r="P204" s="456"/>
      <c r="Q204" s="454"/>
      <c r="R204" s="455" t="s">
        <v>140</v>
      </c>
      <c r="S204" s="456"/>
      <c r="T204" s="457"/>
    </row>
    <row r="205" spans="2:20" ht="14.65" thickBot="1">
      <c r="B205" s="458"/>
      <c r="C205" s="459"/>
      <c r="D205" s="460" t="s">
        <v>150</v>
      </c>
      <c r="E205" s="461"/>
      <c r="F205" s="461"/>
      <c r="G205" s="461"/>
      <c r="H205" s="462"/>
      <c r="I205" s="461"/>
      <c r="J205" s="461"/>
      <c r="K205" s="461"/>
      <c r="L205" s="461"/>
      <c r="M205" s="461"/>
      <c r="N205" s="461"/>
      <c r="O205" s="461"/>
      <c r="P205" s="461"/>
      <c r="Q205" s="459"/>
      <c r="R205" s="460" t="s">
        <v>150</v>
      </c>
      <c r="S205" s="461"/>
      <c r="T205" s="462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42" t="s">
        <v>151</v>
      </c>
      <c r="C207" s="443"/>
      <c r="D207" s="443"/>
      <c r="E207" s="443"/>
      <c r="F207" s="443"/>
      <c r="G207" s="443"/>
      <c r="H207" s="444"/>
      <c r="I207" s="445" t="s">
        <v>152</v>
      </c>
      <c r="J207" s="443"/>
      <c r="K207" s="443"/>
      <c r="L207" s="443"/>
      <c r="M207" s="443"/>
      <c r="N207" s="443"/>
      <c r="O207" s="443"/>
      <c r="P207" s="443"/>
      <c r="Q207" s="443"/>
      <c r="R207" s="443"/>
      <c r="S207" s="443"/>
      <c r="T207" s="446"/>
    </row>
    <row r="208" spans="2:20" ht="28.25" customHeight="1">
      <c r="B208" s="447"/>
      <c r="C208" s="448"/>
      <c r="D208" s="448"/>
      <c r="E208" s="448"/>
      <c r="F208" s="448"/>
      <c r="G208" s="448"/>
      <c r="H208" s="448"/>
      <c r="I208" s="448"/>
      <c r="J208" s="448"/>
      <c r="K208" s="448"/>
      <c r="L208" s="448"/>
      <c r="M208" s="448"/>
      <c r="N208" s="448"/>
      <c r="O208" s="448"/>
      <c r="P208" s="448"/>
      <c r="Q208" s="448"/>
      <c r="R208" s="448"/>
      <c r="S208" s="448"/>
      <c r="T208" s="449"/>
    </row>
    <row r="209" spans="1:20" ht="28.25" customHeight="1" thickBot="1">
      <c r="B209" s="450"/>
      <c r="C209" s="451"/>
      <c r="D209" s="451"/>
      <c r="E209" s="451"/>
      <c r="F209" s="451"/>
      <c r="G209" s="451"/>
      <c r="H209" s="451"/>
      <c r="I209" s="451"/>
      <c r="J209" s="451"/>
      <c r="K209" s="451"/>
      <c r="L209" s="451"/>
      <c r="M209" s="451"/>
      <c r="N209" s="451"/>
      <c r="O209" s="451"/>
      <c r="P209" s="451"/>
      <c r="Q209" s="451"/>
      <c r="R209" s="451"/>
      <c r="S209" s="451"/>
      <c r="T209" s="452"/>
    </row>
    <row r="216" spans="1:20" ht="29" customHeight="1" thickBot="1">
      <c r="A216" s="235">
        <v>6</v>
      </c>
    </row>
    <row r="217" spans="1:20" ht="15.75">
      <c r="E217" s="536" t="s">
        <v>124</v>
      </c>
      <c r="F217" s="537"/>
      <c r="G217" s="537"/>
      <c r="H217" s="537"/>
      <c r="I217" s="537"/>
      <c r="J217" s="537"/>
      <c r="K217" s="537"/>
      <c r="L217" s="537"/>
      <c r="M217" s="537"/>
      <c r="N217" s="537"/>
      <c r="O217" s="538"/>
    </row>
    <row r="218" spans="1:20" ht="15.75">
      <c r="E218" s="539" t="e">
        <f>IF(#REF!="","",#REF!)</f>
        <v>#REF!</v>
      </c>
      <c r="F218" s="540"/>
      <c r="G218" s="540"/>
      <c r="H218" s="540"/>
      <c r="I218" s="540"/>
      <c r="J218" s="540"/>
      <c r="K218" s="540"/>
      <c r="L218" s="540"/>
      <c r="M218" s="540"/>
      <c r="N218" s="540"/>
      <c r="O218" s="541"/>
    </row>
    <row r="219" spans="1:20" ht="15.75">
      <c r="E219" s="539" t="e">
        <f>IF(#REF!="","",#REF!)</f>
        <v>#REF!</v>
      </c>
      <c r="F219" s="540"/>
      <c r="G219" s="540"/>
      <c r="H219" s="540"/>
      <c r="I219" s="540"/>
      <c r="J219" s="540"/>
      <c r="K219" s="540"/>
      <c r="L219" s="540"/>
      <c r="M219" s="540"/>
      <c r="N219" s="540"/>
      <c r="O219" s="541"/>
    </row>
    <row r="220" spans="1:20" ht="15.75">
      <c r="E220" s="539"/>
      <c r="F220" s="540"/>
      <c r="G220" s="540"/>
      <c r="H220" s="540"/>
      <c r="I220" s="540"/>
      <c r="J220" s="540"/>
      <c r="K220" s="540"/>
      <c r="L220" s="540"/>
      <c r="M220" s="540"/>
      <c r="N220" s="540"/>
      <c r="O220" s="541"/>
    </row>
    <row r="221" spans="1:20" ht="15.75">
      <c r="E221" s="542" t="e">
        <f>IF(#REF!="","",#REF!)</f>
        <v>#REF!</v>
      </c>
      <c r="F221" s="543"/>
      <c r="G221" s="543"/>
      <c r="H221" s="543"/>
      <c r="I221" s="543"/>
      <c r="J221" s="543"/>
      <c r="K221" s="543"/>
      <c r="L221" s="543"/>
      <c r="M221" s="543"/>
      <c r="N221" s="543"/>
      <c r="O221" s="544"/>
    </row>
    <row r="222" spans="1:20" ht="16.149999999999999" thickBot="1">
      <c r="E222" s="545" t="e">
        <f>IF(#REF!="","",#REF!)</f>
        <v>#REF!</v>
      </c>
      <c r="F222" s="546"/>
      <c r="G222" s="546"/>
      <c r="H222" s="546"/>
      <c r="I222" s="546"/>
      <c r="J222" s="546"/>
      <c r="K222" s="546"/>
      <c r="L222" s="546"/>
      <c r="M222" s="546"/>
      <c r="N222" s="546"/>
      <c r="O222" s="547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128</v>
      </c>
      <c r="C225" s="448" t="s">
        <v>156</v>
      </c>
      <c r="D225" s="448"/>
      <c r="E225" s="448"/>
      <c r="F225" s="448"/>
      <c r="G225" s="448"/>
      <c r="H225" s="448"/>
      <c r="I225" s="225"/>
      <c r="J225" s="225"/>
      <c r="K225" s="448" t="s">
        <v>129</v>
      </c>
      <c r="L225" s="448"/>
      <c r="M225" s="448"/>
      <c r="N225" s="448"/>
      <c r="O225" s="448"/>
      <c r="P225" s="448"/>
      <c r="Q225" s="448" t="s">
        <v>130</v>
      </c>
      <c r="R225" s="448"/>
      <c r="S225" s="448"/>
      <c r="T225" s="226" t="s">
        <v>131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48"/>
      <c r="L226" s="448"/>
      <c r="M226" s="448"/>
      <c r="N226" s="448"/>
      <c r="O226" s="448"/>
      <c r="P226" s="448"/>
      <c r="Q226" s="448"/>
      <c r="R226" s="448"/>
      <c r="S226" s="448"/>
      <c r="T226" s="227"/>
    </row>
    <row r="227" spans="2:20">
      <c r="B227" s="225"/>
      <c r="C227" s="225"/>
      <c r="D227" s="529" t="s">
        <v>132</v>
      </c>
      <c r="E227" s="529"/>
      <c r="F227" s="529"/>
      <c r="G227" s="529"/>
      <c r="H227" s="304">
        <v>5</v>
      </c>
      <c r="I227" s="225"/>
      <c r="J227" s="225"/>
      <c r="K227" s="530" t="s">
        <v>133</v>
      </c>
      <c r="L227" s="531"/>
      <c r="M227" s="531"/>
      <c r="N227" s="531"/>
      <c r="O227" s="531"/>
      <c r="P227" s="532"/>
      <c r="Q227" s="448" t="s">
        <v>134</v>
      </c>
      <c r="R227" s="448"/>
      <c r="S227" s="448"/>
      <c r="T227" s="448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33" t="s">
        <v>135</v>
      </c>
      <c r="E230" s="534"/>
      <c r="F230" s="534"/>
      <c r="G230" s="534"/>
      <c r="H230" s="534"/>
      <c r="I230" s="534"/>
      <c r="J230" s="534"/>
      <c r="K230" s="534"/>
      <c r="L230" s="534"/>
      <c r="M230" s="534"/>
      <c r="N230" s="534"/>
      <c r="O230" s="535"/>
      <c r="P230" s="518" t="s">
        <v>136</v>
      </c>
      <c r="Q230" s="519"/>
      <c r="R230" s="520"/>
      <c r="S230" s="524" t="s">
        <v>137</v>
      </c>
      <c r="T230" s="526" t="s">
        <v>138</v>
      </c>
    </row>
    <row r="231" spans="2:20" s="1" customFormat="1" ht="29" customHeight="1" thickBot="1">
      <c r="B231" s="228" t="s">
        <v>139</v>
      </c>
      <c r="C231" s="229"/>
      <c r="D231" s="230">
        <v>1</v>
      </c>
      <c r="E231" s="528">
        <v>2</v>
      </c>
      <c r="F231" s="528"/>
      <c r="G231" s="303">
        <v>3</v>
      </c>
      <c r="H231" s="528">
        <v>4</v>
      </c>
      <c r="I231" s="528"/>
      <c r="J231" s="528">
        <v>5</v>
      </c>
      <c r="K231" s="528"/>
      <c r="L231" s="528"/>
      <c r="M231" s="528"/>
      <c r="N231" s="303">
        <v>6</v>
      </c>
      <c r="O231" s="231">
        <v>7</v>
      </c>
      <c r="P231" s="521"/>
      <c r="Q231" s="522"/>
      <c r="R231" s="523"/>
      <c r="S231" s="525"/>
      <c r="T231" s="527"/>
    </row>
    <row r="232" spans="2:20">
      <c r="B232" s="500" t="str">
        <f>IF(VI!C18="","",VI!C18)</f>
        <v/>
      </c>
      <c r="C232" s="501"/>
      <c r="D232" s="506" t="str">
        <f>IF(VI!F18="","",VI!F18)</f>
        <v/>
      </c>
      <c r="E232" s="509" t="str">
        <f>IF(VI!H18="","",VI!H18)</f>
        <v/>
      </c>
      <c r="F232" s="510"/>
      <c r="G232" s="471" t="str">
        <f>IF(VI!J18="","",VI!J18)</f>
        <v/>
      </c>
      <c r="H232" s="509" t="str">
        <f>IF(VI!L18="","",VI!L18)</f>
        <v/>
      </c>
      <c r="I232" s="510"/>
      <c r="J232" s="509" t="str">
        <f>IF(VI!N18="","",VI!N18)</f>
        <v/>
      </c>
      <c r="K232" s="515"/>
      <c r="L232" s="515"/>
      <c r="M232" s="510"/>
      <c r="N232" s="471" t="str">
        <f>IF(VI!P18="","",VI!P18)</f>
        <v/>
      </c>
      <c r="O232" s="474" t="str">
        <f>IF(VI!R18="","",VI!R18)</f>
        <v/>
      </c>
      <c r="P232" s="477" t="str">
        <f>IF(VI!T18="","",VI!T18)</f>
        <v/>
      </c>
      <c r="Q232" s="478"/>
      <c r="R232" s="479"/>
      <c r="S232" s="499"/>
      <c r="T232" s="232" t="s">
        <v>140</v>
      </c>
    </row>
    <row r="233" spans="2:20">
      <c r="B233" s="502"/>
      <c r="C233" s="503"/>
      <c r="D233" s="507"/>
      <c r="E233" s="511"/>
      <c r="F233" s="512"/>
      <c r="G233" s="472"/>
      <c r="H233" s="511"/>
      <c r="I233" s="512"/>
      <c r="J233" s="511"/>
      <c r="K233" s="516"/>
      <c r="L233" s="516"/>
      <c r="M233" s="512"/>
      <c r="N233" s="472"/>
      <c r="O233" s="475"/>
      <c r="P233" s="480"/>
      <c r="Q233" s="481"/>
      <c r="R233" s="482"/>
      <c r="S233" s="487"/>
      <c r="T233" s="233" t="s">
        <v>141</v>
      </c>
    </row>
    <row r="234" spans="2:20">
      <c r="B234" s="502"/>
      <c r="C234" s="503"/>
      <c r="D234" s="507"/>
      <c r="E234" s="511"/>
      <c r="F234" s="512"/>
      <c r="G234" s="472"/>
      <c r="H234" s="511"/>
      <c r="I234" s="512"/>
      <c r="J234" s="511"/>
      <c r="K234" s="516"/>
      <c r="L234" s="516"/>
      <c r="M234" s="512"/>
      <c r="N234" s="472"/>
      <c r="O234" s="475"/>
      <c r="P234" s="480"/>
      <c r="Q234" s="481"/>
      <c r="R234" s="482"/>
      <c r="S234" s="487"/>
      <c r="T234" s="233"/>
    </row>
    <row r="235" spans="2:20" ht="14.65" thickBot="1">
      <c r="B235" s="504"/>
      <c r="C235" s="505"/>
      <c r="D235" s="508"/>
      <c r="E235" s="513"/>
      <c r="F235" s="514"/>
      <c r="G235" s="473"/>
      <c r="H235" s="513"/>
      <c r="I235" s="514"/>
      <c r="J235" s="513"/>
      <c r="K235" s="517"/>
      <c r="L235" s="517"/>
      <c r="M235" s="514"/>
      <c r="N235" s="473"/>
      <c r="O235" s="476"/>
      <c r="P235" s="483"/>
      <c r="Q235" s="484"/>
      <c r="R235" s="485"/>
      <c r="S235" s="488"/>
      <c r="T235" s="234" t="s">
        <v>142</v>
      </c>
    </row>
    <row r="236" spans="2:20">
      <c r="B236" s="500" t="str">
        <f>IF(VI!E18="","",VI!E18)</f>
        <v/>
      </c>
      <c r="C236" s="501"/>
      <c r="D236" s="506" t="str">
        <f>IF(VI!G18="","",VI!G18)</f>
        <v/>
      </c>
      <c r="E236" s="509" t="str">
        <f>IF(VI!I18="","",VI!I18)</f>
        <v/>
      </c>
      <c r="F236" s="510"/>
      <c r="G236" s="471" t="str">
        <f>IF(VI!K18="","",VI!K18)</f>
        <v/>
      </c>
      <c r="H236" s="509" t="str">
        <f>IF(VI!M18="","",VI!M18)</f>
        <v/>
      </c>
      <c r="I236" s="510"/>
      <c r="J236" s="509" t="str">
        <f>IF(VI!O18="","",VI!O18)</f>
        <v/>
      </c>
      <c r="K236" s="515"/>
      <c r="L236" s="515"/>
      <c r="M236" s="510"/>
      <c r="N236" s="471" t="str">
        <f>IF(VI!Q18="","",VI!Q18)</f>
        <v/>
      </c>
      <c r="O236" s="474" t="str">
        <f>IF(VI!S18="","",VI!S18)</f>
        <v/>
      </c>
      <c r="P236" s="477" t="str">
        <f>IF(VI!U18="","",VI!U18)</f>
        <v/>
      </c>
      <c r="Q236" s="478"/>
      <c r="R236" s="479"/>
      <c r="S236" s="486"/>
      <c r="T236" s="233" t="s">
        <v>140</v>
      </c>
    </row>
    <row r="237" spans="2:20">
      <c r="B237" s="502"/>
      <c r="C237" s="503"/>
      <c r="D237" s="507"/>
      <c r="E237" s="511"/>
      <c r="F237" s="512"/>
      <c r="G237" s="472"/>
      <c r="H237" s="511"/>
      <c r="I237" s="512"/>
      <c r="J237" s="511"/>
      <c r="K237" s="516"/>
      <c r="L237" s="516"/>
      <c r="M237" s="512"/>
      <c r="N237" s="472"/>
      <c r="O237" s="475"/>
      <c r="P237" s="480"/>
      <c r="Q237" s="481"/>
      <c r="R237" s="482"/>
      <c r="S237" s="487"/>
      <c r="T237" s="233" t="s">
        <v>141</v>
      </c>
    </row>
    <row r="238" spans="2:20">
      <c r="B238" s="502"/>
      <c r="C238" s="503"/>
      <c r="D238" s="507"/>
      <c r="E238" s="511"/>
      <c r="F238" s="512"/>
      <c r="G238" s="472"/>
      <c r="H238" s="511"/>
      <c r="I238" s="512"/>
      <c r="J238" s="511"/>
      <c r="K238" s="516"/>
      <c r="L238" s="516"/>
      <c r="M238" s="512"/>
      <c r="N238" s="472"/>
      <c r="O238" s="475"/>
      <c r="P238" s="480"/>
      <c r="Q238" s="481"/>
      <c r="R238" s="482"/>
      <c r="S238" s="487"/>
      <c r="T238" s="233"/>
    </row>
    <row r="239" spans="2:20" ht="14.65" thickBot="1">
      <c r="B239" s="504"/>
      <c r="C239" s="505"/>
      <c r="D239" s="508"/>
      <c r="E239" s="513"/>
      <c r="F239" s="514"/>
      <c r="G239" s="473"/>
      <c r="H239" s="513"/>
      <c r="I239" s="514"/>
      <c r="J239" s="513"/>
      <c r="K239" s="517"/>
      <c r="L239" s="517"/>
      <c r="M239" s="514"/>
      <c r="N239" s="473"/>
      <c r="O239" s="476"/>
      <c r="P239" s="483"/>
      <c r="Q239" s="484"/>
      <c r="R239" s="485"/>
      <c r="S239" s="488"/>
      <c r="T239" s="234" t="s">
        <v>142</v>
      </c>
    </row>
    <row r="241" spans="2:20" ht="14.65" thickBot="1">
      <c r="B241" s="225" t="s">
        <v>144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89" t="s">
        <v>143</v>
      </c>
      <c r="O241" s="489"/>
      <c r="P241" s="489"/>
      <c r="Q241" s="489"/>
      <c r="R241" s="489"/>
      <c r="S241" s="489"/>
      <c r="T241" s="489"/>
    </row>
    <row r="242" spans="2:20" ht="30.75" customHeight="1" thickBot="1">
      <c r="B242" s="490" t="str">
        <f>IF(P232=P236,"",IF(P232&gt;P236,B232,B236))</f>
        <v/>
      </c>
      <c r="C242" s="491"/>
      <c r="D242" s="491"/>
      <c r="E242" s="492"/>
      <c r="F242" s="493" t="s">
        <v>145</v>
      </c>
      <c r="G242" s="493"/>
      <c r="H242" s="496" t="str">
        <f>IF(B242=B232,P232,P236)</f>
        <v/>
      </c>
      <c r="I242" s="497"/>
      <c r="J242" s="236" t="s">
        <v>146</v>
      </c>
      <c r="K242" s="497" t="str">
        <f>IF(H242=P232,P236,P232)</f>
        <v/>
      </c>
      <c r="L242" s="497"/>
      <c r="M242" s="498"/>
      <c r="N242" s="494"/>
      <c r="O242" s="494"/>
      <c r="P242" s="494"/>
      <c r="Q242" s="494"/>
      <c r="R242" s="494"/>
      <c r="S242" s="494"/>
      <c r="T242" s="495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63" t="s">
        <v>179</v>
      </c>
      <c r="C245" s="464"/>
      <c r="D245" s="464"/>
      <c r="E245" s="464"/>
      <c r="F245" s="464"/>
      <c r="G245" s="464"/>
      <c r="H245" s="465"/>
      <c r="I245" s="444" t="s">
        <v>180</v>
      </c>
      <c r="J245" s="464"/>
      <c r="K245" s="464"/>
      <c r="L245" s="464"/>
      <c r="M245" s="464"/>
      <c r="N245" s="464"/>
      <c r="O245" s="464"/>
      <c r="P245" s="464"/>
      <c r="Q245" s="464"/>
      <c r="R245" s="464"/>
      <c r="S245" s="464"/>
      <c r="T245" s="465"/>
    </row>
    <row r="246" spans="2:20">
      <c r="B246" s="466"/>
      <c r="C246" s="467"/>
      <c r="D246" s="468" t="s">
        <v>149</v>
      </c>
      <c r="E246" s="469"/>
      <c r="F246" s="469"/>
      <c r="G246" s="469"/>
      <c r="H246" s="470"/>
      <c r="I246" s="469"/>
      <c r="J246" s="469"/>
      <c r="K246" s="469"/>
      <c r="L246" s="469"/>
      <c r="M246" s="469"/>
      <c r="N246" s="469"/>
      <c r="O246" s="469"/>
      <c r="P246" s="469"/>
      <c r="Q246" s="467"/>
      <c r="R246" s="468" t="s">
        <v>149</v>
      </c>
      <c r="S246" s="469"/>
      <c r="T246" s="470"/>
    </row>
    <row r="247" spans="2:20">
      <c r="B247" s="453"/>
      <c r="C247" s="454"/>
      <c r="D247" s="455" t="s">
        <v>140</v>
      </c>
      <c r="E247" s="456"/>
      <c r="F247" s="456"/>
      <c r="G247" s="456"/>
      <c r="H247" s="457"/>
      <c r="I247" s="456"/>
      <c r="J247" s="456"/>
      <c r="K247" s="456"/>
      <c r="L247" s="456"/>
      <c r="M247" s="456"/>
      <c r="N247" s="456"/>
      <c r="O247" s="456"/>
      <c r="P247" s="456"/>
      <c r="Q247" s="454"/>
      <c r="R247" s="455" t="s">
        <v>140</v>
      </c>
      <c r="S247" s="456"/>
      <c r="T247" s="457"/>
    </row>
    <row r="248" spans="2:20" ht="14.65" thickBot="1">
      <c r="B248" s="458"/>
      <c r="C248" s="459"/>
      <c r="D248" s="460" t="s">
        <v>150</v>
      </c>
      <c r="E248" s="461"/>
      <c r="F248" s="461"/>
      <c r="G248" s="461"/>
      <c r="H248" s="462"/>
      <c r="I248" s="461"/>
      <c r="J248" s="461"/>
      <c r="K248" s="461"/>
      <c r="L248" s="461"/>
      <c r="M248" s="461"/>
      <c r="N248" s="461"/>
      <c r="O248" s="461"/>
      <c r="P248" s="461"/>
      <c r="Q248" s="459"/>
      <c r="R248" s="460" t="s">
        <v>150</v>
      </c>
      <c r="S248" s="461"/>
      <c r="T248" s="462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42" t="s">
        <v>151</v>
      </c>
      <c r="C250" s="443"/>
      <c r="D250" s="443"/>
      <c r="E250" s="443"/>
      <c r="F250" s="443"/>
      <c r="G250" s="443"/>
      <c r="H250" s="444"/>
      <c r="I250" s="445" t="s">
        <v>152</v>
      </c>
      <c r="J250" s="443"/>
      <c r="K250" s="443"/>
      <c r="L250" s="443"/>
      <c r="M250" s="443"/>
      <c r="N250" s="443"/>
      <c r="O250" s="443"/>
      <c r="P250" s="443"/>
      <c r="Q250" s="443"/>
      <c r="R250" s="443"/>
      <c r="S250" s="443"/>
      <c r="T250" s="446"/>
    </row>
    <row r="251" spans="2:20" ht="28.25" customHeight="1">
      <c r="B251" s="447"/>
      <c r="C251" s="448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  <c r="O251" s="448"/>
      <c r="P251" s="448"/>
      <c r="Q251" s="448"/>
      <c r="R251" s="448"/>
      <c r="S251" s="448"/>
      <c r="T251" s="449"/>
    </row>
    <row r="252" spans="2:20" ht="28.25" customHeight="1" thickBot="1">
      <c r="B252" s="450"/>
      <c r="C252" s="451"/>
      <c r="D252" s="451"/>
      <c r="E252" s="451"/>
      <c r="F252" s="451"/>
      <c r="G252" s="451"/>
      <c r="H252" s="451"/>
      <c r="I252" s="451"/>
      <c r="J252" s="451"/>
      <c r="K252" s="451"/>
      <c r="L252" s="451"/>
      <c r="M252" s="451"/>
      <c r="N252" s="451"/>
      <c r="O252" s="451"/>
      <c r="P252" s="451"/>
      <c r="Q252" s="451"/>
      <c r="R252" s="451"/>
      <c r="S252" s="451"/>
      <c r="T252" s="452"/>
    </row>
  </sheetData>
  <mergeCells count="402"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E2:O2"/>
    <mergeCell ref="E3:O3"/>
    <mergeCell ref="E4:O4"/>
    <mergeCell ref="E5:O5"/>
    <mergeCell ref="E6:O6"/>
    <mergeCell ref="E7:O7"/>
    <mergeCell ref="D15:O15"/>
    <mergeCell ref="P15:R16"/>
    <mergeCell ref="S15:S16"/>
  </mergeCells>
  <pageMargins left="0" right="0.18" top="0.52" bottom="0.51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zoomScale="90" zoomScaleNormal="90" workbookViewId="0">
      <selection activeCell="E3" sqref="B3:T34"/>
    </sheetView>
  </sheetViews>
  <sheetFormatPr defaultRowHeight="14.25"/>
  <cols>
    <col min="1" max="1" width="3.1992187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36" t="s">
        <v>124</v>
      </c>
      <c r="F2" s="537"/>
      <c r="G2" s="537"/>
      <c r="H2" s="537"/>
      <c r="I2" s="537"/>
      <c r="J2" s="537"/>
      <c r="K2" s="537"/>
      <c r="L2" s="537"/>
      <c r="M2" s="537"/>
      <c r="N2" s="537"/>
      <c r="O2" s="538"/>
    </row>
    <row r="3" spans="1:20" ht="15.75">
      <c r="E3" s="539" t="s">
        <v>125</v>
      </c>
      <c r="F3" s="540"/>
      <c r="G3" s="540"/>
      <c r="H3" s="540"/>
      <c r="I3" s="540"/>
      <c r="J3" s="540"/>
      <c r="K3" s="540"/>
      <c r="L3" s="540"/>
      <c r="M3" s="540"/>
      <c r="N3" s="540"/>
      <c r="O3" s="541"/>
    </row>
    <row r="4" spans="1:20" ht="15.75">
      <c r="E4" s="539" t="s">
        <v>126</v>
      </c>
      <c r="F4" s="540"/>
      <c r="G4" s="540"/>
      <c r="H4" s="540"/>
      <c r="I4" s="540"/>
      <c r="J4" s="540"/>
      <c r="K4" s="540"/>
      <c r="L4" s="540"/>
      <c r="M4" s="540"/>
      <c r="N4" s="540"/>
      <c r="O4" s="541"/>
    </row>
    <row r="5" spans="1:20" ht="15.75">
      <c r="E5" s="539"/>
      <c r="F5" s="540"/>
      <c r="G5" s="540"/>
      <c r="H5" s="540"/>
      <c r="I5" s="540"/>
      <c r="J5" s="540"/>
      <c r="K5" s="540"/>
      <c r="L5" s="540"/>
      <c r="M5" s="540"/>
      <c r="N5" s="540"/>
      <c r="O5" s="541"/>
    </row>
    <row r="6" spans="1:20" ht="15.75">
      <c r="E6" s="539" t="s">
        <v>153</v>
      </c>
      <c r="F6" s="540"/>
      <c r="G6" s="540"/>
      <c r="H6" s="540"/>
      <c r="I6" s="540"/>
      <c r="J6" s="540"/>
      <c r="K6" s="540"/>
      <c r="L6" s="540"/>
      <c r="M6" s="540"/>
      <c r="N6" s="540"/>
      <c r="O6" s="541"/>
    </row>
    <row r="7" spans="1:20" ht="16.149999999999999" thickBot="1">
      <c r="E7" s="545" t="s">
        <v>127</v>
      </c>
      <c r="F7" s="546"/>
      <c r="G7" s="546"/>
      <c r="H7" s="546"/>
      <c r="I7" s="546"/>
      <c r="J7" s="546"/>
      <c r="K7" s="546"/>
      <c r="L7" s="546"/>
      <c r="M7" s="546"/>
      <c r="N7" s="546"/>
      <c r="O7" s="547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128</v>
      </c>
      <c r="C10" s="448" t="s">
        <v>157</v>
      </c>
      <c r="D10" s="448"/>
      <c r="E10" s="448"/>
      <c r="F10" s="448"/>
      <c r="G10" s="448"/>
      <c r="H10" s="448"/>
      <c r="I10" s="225"/>
      <c r="J10" s="225"/>
      <c r="K10" s="448" t="s">
        <v>129</v>
      </c>
      <c r="L10" s="448"/>
      <c r="M10" s="448"/>
      <c r="N10" s="448"/>
      <c r="O10" s="448"/>
      <c r="P10" s="448"/>
      <c r="Q10" s="448" t="s">
        <v>130</v>
      </c>
      <c r="R10" s="448"/>
      <c r="S10" s="448"/>
      <c r="T10" s="226" t="s">
        <v>131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48"/>
      <c r="L11" s="448"/>
      <c r="M11" s="448"/>
      <c r="N11" s="448"/>
      <c r="O11" s="448"/>
      <c r="P11" s="448"/>
      <c r="Q11" s="448"/>
      <c r="R11" s="448"/>
      <c r="S11" s="448"/>
      <c r="T11" s="227"/>
    </row>
    <row r="12" spans="1:20">
      <c r="B12" s="225"/>
      <c r="C12" s="225"/>
      <c r="D12" s="529" t="s">
        <v>132</v>
      </c>
      <c r="E12" s="529"/>
      <c r="F12" s="529"/>
      <c r="G12" s="529"/>
      <c r="H12" s="226">
        <v>5</v>
      </c>
      <c r="I12" s="225"/>
      <c r="J12" s="225"/>
      <c r="K12" s="530" t="s">
        <v>133</v>
      </c>
      <c r="L12" s="531"/>
      <c r="M12" s="531"/>
      <c r="N12" s="531"/>
      <c r="O12" s="531"/>
      <c r="P12" s="532"/>
      <c r="Q12" s="448" t="s">
        <v>134</v>
      </c>
      <c r="R12" s="448"/>
      <c r="S12" s="448"/>
      <c r="T12" s="448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33" t="s">
        <v>135</v>
      </c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5"/>
      <c r="P15" s="518" t="s">
        <v>136</v>
      </c>
      <c r="Q15" s="519"/>
      <c r="R15" s="520"/>
      <c r="S15" s="524" t="s">
        <v>137</v>
      </c>
      <c r="T15" s="526" t="s">
        <v>138</v>
      </c>
    </row>
    <row r="16" spans="1:20" s="1" customFormat="1" ht="29" customHeight="1" thickBot="1">
      <c r="B16" s="228" t="s">
        <v>139</v>
      </c>
      <c r="C16" s="229"/>
      <c r="D16" s="230">
        <v>1</v>
      </c>
      <c r="E16" s="528">
        <v>2</v>
      </c>
      <c r="F16" s="528"/>
      <c r="G16" s="238">
        <v>3</v>
      </c>
      <c r="H16" s="528">
        <v>4</v>
      </c>
      <c r="I16" s="528"/>
      <c r="J16" s="528">
        <v>5</v>
      </c>
      <c r="K16" s="528"/>
      <c r="L16" s="528"/>
      <c r="M16" s="528"/>
      <c r="N16" s="238">
        <v>6</v>
      </c>
      <c r="O16" s="231">
        <v>7</v>
      </c>
      <c r="P16" s="521"/>
      <c r="Q16" s="522"/>
      <c r="R16" s="523"/>
      <c r="S16" s="525"/>
      <c r="T16" s="527"/>
    </row>
    <row r="17" spans="2:20" ht="14.45" customHeight="1">
      <c r="B17" s="500" t="e">
        <f>IF(#REF!="","",#REF!)</f>
        <v>#REF!</v>
      </c>
      <c r="C17" s="501"/>
      <c r="D17" s="506" t="e">
        <f>IF(#REF!="","",#REF!)</f>
        <v>#REF!</v>
      </c>
      <c r="E17" s="509" t="e">
        <f>IF(#REF!="","",#REF!)</f>
        <v>#REF!</v>
      </c>
      <c r="F17" s="510"/>
      <c r="G17" s="548" t="e">
        <f>IF(#REF!="","",#REF!)</f>
        <v>#REF!</v>
      </c>
      <c r="H17" s="548" t="e">
        <f>IF(#REF!="","",#REF!)</f>
        <v>#REF!</v>
      </c>
      <c r="I17" s="548"/>
      <c r="J17" s="548" t="e">
        <f>IF(#REF!="","",#REF!)</f>
        <v>#REF!</v>
      </c>
      <c r="K17" s="548"/>
      <c r="L17" s="548"/>
      <c r="M17" s="548"/>
      <c r="N17" s="548" t="e">
        <f>IF(#REF!="","",#REF!)</f>
        <v>#REF!</v>
      </c>
      <c r="O17" s="551" t="e">
        <f>IF(#REF!="","",#REF!)</f>
        <v>#REF!</v>
      </c>
      <c r="P17" s="554" t="e">
        <f>IF(#REF!="","",#REF!)</f>
        <v>#REF!</v>
      </c>
      <c r="Q17" s="555"/>
      <c r="R17" s="556"/>
      <c r="S17" s="569"/>
      <c r="T17" s="232" t="s">
        <v>140</v>
      </c>
    </row>
    <row r="18" spans="2:20" ht="14.45" customHeight="1">
      <c r="B18" s="502"/>
      <c r="C18" s="503"/>
      <c r="D18" s="507"/>
      <c r="E18" s="511"/>
      <c r="F18" s="512"/>
      <c r="G18" s="549"/>
      <c r="H18" s="549"/>
      <c r="I18" s="549"/>
      <c r="J18" s="549"/>
      <c r="K18" s="549"/>
      <c r="L18" s="549"/>
      <c r="M18" s="549"/>
      <c r="N18" s="549"/>
      <c r="O18" s="552"/>
      <c r="P18" s="557"/>
      <c r="Q18" s="558"/>
      <c r="R18" s="559"/>
      <c r="S18" s="570"/>
      <c r="T18" s="233" t="s">
        <v>141</v>
      </c>
    </row>
    <row r="19" spans="2:20" ht="14.45" customHeight="1">
      <c r="B19" s="502"/>
      <c r="C19" s="503"/>
      <c r="D19" s="507"/>
      <c r="E19" s="511"/>
      <c r="F19" s="512"/>
      <c r="G19" s="549"/>
      <c r="H19" s="549"/>
      <c r="I19" s="549"/>
      <c r="J19" s="549"/>
      <c r="K19" s="549"/>
      <c r="L19" s="549"/>
      <c r="M19" s="549"/>
      <c r="N19" s="549"/>
      <c r="O19" s="552"/>
      <c r="P19" s="557"/>
      <c r="Q19" s="558"/>
      <c r="R19" s="559"/>
      <c r="S19" s="570"/>
      <c r="T19" s="233"/>
    </row>
    <row r="20" spans="2:20" ht="15" customHeight="1" thickBot="1">
      <c r="B20" s="504"/>
      <c r="C20" s="505"/>
      <c r="D20" s="508"/>
      <c r="E20" s="513"/>
      <c r="F20" s="514"/>
      <c r="G20" s="550"/>
      <c r="H20" s="550"/>
      <c r="I20" s="550"/>
      <c r="J20" s="550"/>
      <c r="K20" s="550"/>
      <c r="L20" s="550"/>
      <c r="M20" s="550"/>
      <c r="N20" s="550"/>
      <c r="O20" s="553"/>
      <c r="P20" s="560"/>
      <c r="Q20" s="561"/>
      <c r="R20" s="562"/>
      <c r="S20" s="571"/>
      <c r="T20" s="234" t="s">
        <v>142</v>
      </c>
    </row>
    <row r="21" spans="2:20" ht="14.45" customHeight="1">
      <c r="B21" s="500" t="e">
        <f>IF(#REF!="","",#REF!)</f>
        <v>#REF!</v>
      </c>
      <c r="C21" s="501"/>
      <c r="D21" s="506" t="e">
        <f>IF(#REF!="","",#REF!)</f>
        <v>#REF!</v>
      </c>
      <c r="E21" s="548" t="e">
        <f>IF(#REF!="","",#REF!)</f>
        <v>#REF!</v>
      </c>
      <c r="F21" s="548"/>
      <c r="G21" s="548" t="e">
        <f>IF(#REF!="","",#REF!)</f>
        <v>#REF!</v>
      </c>
      <c r="H21" s="548" t="e">
        <f>IF(#REF!="","",#REF!)</f>
        <v>#REF!</v>
      </c>
      <c r="I21" s="548"/>
      <c r="J21" s="548" t="e">
        <f>IF(#REF!="","",#REF!)</f>
        <v>#REF!</v>
      </c>
      <c r="K21" s="548"/>
      <c r="L21" s="548"/>
      <c r="M21" s="548"/>
      <c r="N21" s="548" t="e">
        <f>IF(#REF!="","",#REF!)</f>
        <v>#REF!</v>
      </c>
      <c r="O21" s="551" t="e">
        <f>IF(#REF!="","",#REF!)</f>
        <v>#REF!</v>
      </c>
      <c r="P21" s="563" t="e">
        <f>IF(#REF!="","",#REF!)</f>
        <v>#REF!</v>
      </c>
      <c r="Q21" s="564"/>
      <c r="R21" s="565"/>
      <c r="S21" s="572"/>
      <c r="T21" s="233" t="s">
        <v>140</v>
      </c>
    </row>
    <row r="22" spans="2:20" ht="14.45" customHeight="1">
      <c r="B22" s="502"/>
      <c r="C22" s="503"/>
      <c r="D22" s="507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52"/>
      <c r="P22" s="557"/>
      <c r="Q22" s="558"/>
      <c r="R22" s="559"/>
      <c r="S22" s="570"/>
      <c r="T22" s="233" t="s">
        <v>141</v>
      </c>
    </row>
    <row r="23" spans="2:20" ht="14.45" customHeight="1">
      <c r="B23" s="502"/>
      <c r="C23" s="503"/>
      <c r="D23" s="507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52"/>
      <c r="P23" s="557"/>
      <c r="Q23" s="558"/>
      <c r="R23" s="559"/>
      <c r="S23" s="570"/>
      <c r="T23" s="233"/>
    </row>
    <row r="24" spans="2:20" ht="15" customHeight="1" thickBot="1">
      <c r="B24" s="504"/>
      <c r="C24" s="505"/>
      <c r="D24" s="508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3"/>
      <c r="P24" s="560"/>
      <c r="Q24" s="561"/>
      <c r="R24" s="562"/>
      <c r="S24" s="571"/>
      <c r="T24" s="234" t="s">
        <v>142</v>
      </c>
    </row>
    <row r="26" spans="2:20" ht="14.65" thickBot="1">
      <c r="B26" s="225" t="s">
        <v>154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89" t="s">
        <v>143</v>
      </c>
      <c r="O26" s="489"/>
      <c r="P26" s="489"/>
      <c r="Q26" s="489"/>
      <c r="R26" s="489"/>
      <c r="S26" s="489"/>
      <c r="T26" s="489"/>
    </row>
    <row r="27" spans="2:20" ht="30.75" customHeight="1" thickBot="1">
      <c r="B27" s="490" t="e">
        <f>IF(P17=P21,"",IF(P17&gt;P21,B17,B21))</f>
        <v>#REF!</v>
      </c>
      <c r="C27" s="491"/>
      <c r="D27" s="491"/>
      <c r="E27" s="492"/>
      <c r="F27" s="566" t="s">
        <v>145</v>
      </c>
      <c r="G27" s="567"/>
      <c r="H27" s="496" t="e">
        <f>IF(B27=B17,P17,P21)</f>
        <v>#REF!</v>
      </c>
      <c r="I27" s="497"/>
      <c r="J27" s="236" t="s">
        <v>146</v>
      </c>
      <c r="K27" s="497" t="e">
        <f>IF(H27=P17,P21,P17)</f>
        <v>#REF!</v>
      </c>
      <c r="L27" s="497"/>
      <c r="M27" s="498"/>
      <c r="N27" s="568"/>
      <c r="O27" s="494"/>
      <c r="P27" s="494"/>
      <c r="Q27" s="494"/>
      <c r="R27" s="494"/>
      <c r="S27" s="494"/>
      <c r="T27" s="495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63" t="s">
        <v>147</v>
      </c>
      <c r="C30" s="464"/>
      <c r="D30" s="464"/>
      <c r="E30" s="464"/>
      <c r="F30" s="464"/>
      <c r="G30" s="464"/>
      <c r="H30" s="465"/>
      <c r="I30" s="444" t="s">
        <v>148</v>
      </c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5"/>
    </row>
    <row r="31" spans="2:20">
      <c r="B31" s="466"/>
      <c r="C31" s="467"/>
      <c r="D31" s="468" t="s">
        <v>149</v>
      </c>
      <c r="E31" s="469"/>
      <c r="F31" s="469"/>
      <c r="G31" s="469"/>
      <c r="H31" s="470"/>
      <c r="I31" s="469"/>
      <c r="J31" s="469"/>
      <c r="K31" s="469"/>
      <c r="L31" s="469"/>
      <c r="M31" s="469"/>
      <c r="N31" s="469"/>
      <c r="O31" s="469"/>
      <c r="P31" s="469"/>
      <c r="Q31" s="467"/>
      <c r="R31" s="468" t="s">
        <v>149</v>
      </c>
      <c r="S31" s="469"/>
      <c r="T31" s="470"/>
    </row>
    <row r="32" spans="2:20">
      <c r="B32" s="453"/>
      <c r="C32" s="454"/>
      <c r="D32" s="455" t="s">
        <v>140</v>
      </c>
      <c r="E32" s="456"/>
      <c r="F32" s="456"/>
      <c r="G32" s="456"/>
      <c r="H32" s="457"/>
      <c r="I32" s="456"/>
      <c r="J32" s="456"/>
      <c r="K32" s="456"/>
      <c r="L32" s="456"/>
      <c r="M32" s="456"/>
      <c r="N32" s="456"/>
      <c r="O32" s="456"/>
      <c r="P32" s="456"/>
      <c r="Q32" s="454"/>
      <c r="R32" s="455" t="s">
        <v>140</v>
      </c>
      <c r="S32" s="456"/>
      <c r="T32" s="457"/>
    </row>
    <row r="33" spans="1:20" ht="14.65" thickBot="1">
      <c r="B33" s="458"/>
      <c r="C33" s="459"/>
      <c r="D33" s="460" t="s">
        <v>150</v>
      </c>
      <c r="E33" s="461"/>
      <c r="F33" s="461"/>
      <c r="G33" s="461"/>
      <c r="H33" s="462"/>
      <c r="I33" s="461"/>
      <c r="J33" s="461"/>
      <c r="K33" s="461"/>
      <c r="L33" s="461"/>
      <c r="M33" s="461"/>
      <c r="N33" s="461"/>
      <c r="O33" s="461"/>
      <c r="P33" s="461"/>
      <c r="Q33" s="459"/>
      <c r="R33" s="460" t="s">
        <v>150</v>
      </c>
      <c r="S33" s="461"/>
      <c r="T33" s="462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42" t="s">
        <v>151</v>
      </c>
      <c r="C35" s="443"/>
      <c r="D35" s="443"/>
      <c r="E35" s="443"/>
      <c r="F35" s="443"/>
      <c r="G35" s="443"/>
      <c r="H35" s="444"/>
      <c r="I35" s="445" t="s">
        <v>152</v>
      </c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6"/>
    </row>
    <row r="36" spans="1:20" ht="28.25" customHeight="1">
      <c r="B36" s="447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9"/>
    </row>
    <row r="37" spans="1:20" ht="28.25" customHeight="1" thickBot="1">
      <c r="B37" s="450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2"/>
    </row>
    <row r="44" spans="1:20" ht="29" customHeight="1" thickBot="1">
      <c r="A44" s="235">
        <v>2</v>
      </c>
    </row>
    <row r="45" spans="1:20" ht="15.75">
      <c r="E45" s="536" t="s">
        <v>124</v>
      </c>
      <c r="F45" s="537"/>
      <c r="G45" s="537"/>
      <c r="H45" s="537"/>
      <c r="I45" s="537"/>
      <c r="J45" s="537"/>
      <c r="K45" s="537"/>
      <c r="L45" s="537"/>
      <c r="M45" s="537"/>
      <c r="N45" s="537"/>
      <c r="O45" s="538"/>
    </row>
    <row r="46" spans="1:20" ht="15.75">
      <c r="E46" s="539" t="s">
        <v>125</v>
      </c>
      <c r="F46" s="540"/>
      <c r="G46" s="540"/>
      <c r="H46" s="540"/>
      <c r="I46" s="540"/>
      <c r="J46" s="540"/>
      <c r="K46" s="540"/>
      <c r="L46" s="540"/>
      <c r="M46" s="540"/>
      <c r="N46" s="540"/>
      <c r="O46" s="541"/>
    </row>
    <row r="47" spans="1:20" ht="15.75">
      <c r="E47" s="539" t="s">
        <v>126</v>
      </c>
      <c r="F47" s="540"/>
      <c r="G47" s="540"/>
      <c r="H47" s="540"/>
      <c r="I47" s="540"/>
      <c r="J47" s="540"/>
      <c r="K47" s="540"/>
      <c r="L47" s="540"/>
      <c r="M47" s="540"/>
      <c r="N47" s="540"/>
      <c r="O47" s="541"/>
    </row>
    <row r="48" spans="1:20" ht="15.75">
      <c r="E48" s="539"/>
      <c r="F48" s="540"/>
      <c r="G48" s="540"/>
      <c r="H48" s="540"/>
      <c r="I48" s="540"/>
      <c r="J48" s="540"/>
      <c r="K48" s="540"/>
      <c r="L48" s="540"/>
      <c r="M48" s="540"/>
      <c r="N48" s="540"/>
      <c r="O48" s="541"/>
    </row>
    <row r="49" spans="2:20" ht="15.75">
      <c r="E49" s="539" t="s">
        <v>153</v>
      </c>
      <c r="F49" s="540"/>
      <c r="G49" s="540"/>
      <c r="H49" s="540"/>
      <c r="I49" s="540"/>
      <c r="J49" s="540"/>
      <c r="K49" s="540"/>
      <c r="L49" s="540"/>
      <c r="M49" s="540"/>
      <c r="N49" s="540"/>
      <c r="O49" s="541"/>
    </row>
    <row r="50" spans="2:20" ht="16.149999999999999" thickBot="1">
      <c r="E50" s="545" t="s">
        <v>127</v>
      </c>
      <c r="F50" s="546"/>
      <c r="G50" s="546"/>
      <c r="H50" s="546"/>
      <c r="I50" s="546"/>
      <c r="J50" s="546"/>
      <c r="K50" s="546"/>
      <c r="L50" s="546"/>
      <c r="M50" s="546"/>
      <c r="N50" s="546"/>
      <c r="O50" s="547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128</v>
      </c>
      <c r="C53" s="448" t="s">
        <v>157</v>
      </c>
      <c r="D53" s="448"/>
      <c r="E53" s="448"/>
      <c r="F53" s="448"/>
      <c r="G53" s="448"/>
      <c r="H53" s="448"/>
      <c r="I53" s="225"/>
      <c r="J53" s="225"/>
      <c r="K53" s="448" t="s">
        <v>129</v>
      </c>
      <c r="L53" s="448"/>
      <c r="M53" s="448"/>
      <c r="N53" s="448"/>
      <c r="O53" s="448"/>
      <c r="P53" s="448"/>
      <c r="Q53" s="448" t="s">
        <v>130</v>
      </c>
      <c r="R53" s="448"/>
      <c r="S53" s="448"/>
      <c r="T53" s="226" t="s">
        <v>131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48"/>
      <c r="L54" s="448"/>
      <c r="M54" s="448"/>
      <c r="N54" s="448"/>
      <c r="O54" s="448"/>
      <c r="P54" s="448"/>
      <c r="Q54" s="448"/>
      <c r="R54" s="448"/>
      <c r="S54" s="448"/>
      <c r="T54" s="227"/>
    </row>
    <row r="55" spans="2:20">
      <c r="B55" s="225"/>
      <c r="C55" s="225"/>
      <c r="D55" s="529" t="s">
        <v>132</v>
      </c>
      <c r="E55" s="529"/>
      <c r="F55" s="529"/>
      <c r="G55" s="529"/>
      <c r="H55" s="226">
        <v>5</v>
      </c>
      <c r="I55" s="225"/>
      <c r="J55" s="225"/>
      <c r="K55" s="530" t="s">
        <v>133</v>
      </c>
      <c r="L55" s="531"/>
      <c r="M55" s="531"/>
      <c r="N55" s="531"/>
      <c r="O55" s="531"/>
      <c r="P55" s="532"/>
      <c r="Q55" s="448" t="s">
        <v>134</v>
      </c>
      <c r="R55" s="448"/>
      <c r="S55" s="448"/>
      <c r="T55" s="448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33" t="s">
        <v>135</v>
      </c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5"/>
      <c r="P58" s="518" t="s">
        <v>136</v>
      </c>
      <c r="Q58" s="519"/>
      <c r="R58" s="520"/>
      <c r="S58" s="524" t="s">
        <v>137</v>
      </c>
      <c r="T58" s="526" t="s">
        <v>138</v>
      </c>
    </row>
    <row r="59" spans="2:20" s="1" customFormat="1" ht="29" customHeight="1" thickBot="1">
      <c r="B59" s="228" t="s">
        <v>139</v>
      </c>
      <c r="C59" s="229"/>
      <c r="D59" s="230">
        <v>1</v>
      </c>
      <c r="E59" s="528">
        <v>2</v>
      </c>
      <c r="F59" s="528"/>
      <c r="G59" s="238">
        <v>3</v>
      </c>
      <c r="H59" s="528">
        <v>4</v>
      </c>
      <c r="I59" s="528"/>
      <c r="J59" s="528">
        <v>5</v>
      </c>
      <c r="K59" s="528"/>
      <c r="L59" s="528"/>
      <c r="M59" s="528"/>
      <c r="N59" s="238">
        <v>6</v>
      </c>
      <c r="O59" s="231">
        <v>7</v>
      </c>
      <c r="P59" s="521"/>
      <c r="Q59" s="522"/>
      <c r="R59" s="523"/>
      <c r="S59" s="525"/>
      <c r="T59" s="527"/>
    </row>
    <row r="60" spans="2:20" ht="14.45" customHeight="1">
      <c r="B60" s="500" t="e">
        <f>IF(#REF!="","",#REF!)</f>
        <v>#REF!</v>
      </c>
      <c r="C60" s="501"/>
      <c r="D60" s="506" t="e">
        <f>IF(#REF!="","",#REF!)</f>
        <v>#REF!</v>
      </c>
      <c r="E60" s="509" t="e">
        <f>IF(#REF!="","",#REF!)</f>
        <v>#REF!</v>
      </c>
      <c r="F60" s="510"/>
      <c r="G60" s="548" t="e">
        <f>IF(#REF!="","",#REF!)</f>
        <v>#REF!</v>
      </c>
      <c r="H60" s="548" t="e">
        <f>IF(#REF!="","",#REF!)</f>
        <v>#REF!</v>
      </c>
      <c r="I60" s="548"/>
      <c r="J60" s="548" t="e">
        <f>IF(#REF!="","",#REF!)</f>
        <v>#REF!</v>
      </c>
      <c r="K60" s="548"/>
      <c r="L60" s="548"/>
      <c r="M60" s="548"/>
      <c r="N60" s="548" t="e">
        <f>IF(#REF!="","",#REF!)</f>
        <v>#REF!</v>
      </c>
      <c r="O60" s="551" t="e">
        <f>IF(#REF!="","",#REF!)</f>
        <v>#REF!</v>
      </c>
      <c r="P60" s="554" t="e">
        <f>IF(#REF!="","",#REF!)</f>
        <v>#REF!</v>
      </c>
      <c r="Q60" s="555"/>
      <c r="R60" s="556"/>
      <c r="S60" s="499"/>
      <c r="T60" s="232" t="s">
        <v>140</v>
      </c>
    </row>
    <row r="61" spans="2:20" ht="14.45" customHeight="1">
      <c r="B61" s="502"/>
      <c r="C61" s="503"/>
      <c r="D61" s="507"/>
      <c r="E61" s="511"/>
      <c r="F61" s="512"/>
      <c r="G61" s="549"/>
      <c r="H61" s="549"/>
      <c r="I61" s="549"/>
      <c r="J61" s="549"/>
      <c r="K61" s="549"/>
      <c r="L61" s="549"/>
      <c r="M61" s="549"/>
      <c r="N61" s="549"/>
      <c r="O61" s="552"/>
      <c r="P61" s="557"/>
      <c r="Q61" s="558"/>
      <c r="R61" s="559"/>
      <c r="S61" s="487"/>
      <c r="T61" s="233" t="s">
        <v>141</v>
      </c>
    </row>
    <row r="62" spans="2:20" ht="14.45" customHeight="1">
      <c r="B62" s="502"/>
      <c r="C62" s="503"/>
      <c r="D62" s="507"/>
      <c r="E62" s="511"/>
      <c r="F62" s="512"/>
      <c r="G62" s="549"/>
      <c r="H62" s="549"/>
      <c r="I62" s="549"/>
      <c r="J62" s="549"/>
      <c r="K62" s="549"/>
      <c r="L62" s="549"/>
      <c r="M62" s="549"/>
      <c r="N62" s="549"/>
      <c r="O62" s="552"/>
      <c r="P62" s="557"/>
      <c r="Q62" s="558"/>
      <c r="R62" s="559"/>
      <c r="S62" s="487"/>
      <c r="T62" s="233"/>
    </row>
    <row r="63" spans="2:20" ht="15" customHeight="1" thickBot="1">
      <c r="B63" s="504"/>
      <c r="C63" s="505"/>
      <c r="D63" s="508"/>
      <c r="E63" s="513"/>
      <c r="F63" s="514"/>
      <c r="G63" s="550"/>
      <c r="H63" s="550"/>
      <c r="I63" s="550"/>
      <c r="J63" s="550"/>
      <c r="K63" s="550"/>
      <c r="L63" s="550"/>
      <c r="M63" s="550"/>
      <c r="N63" s="550"/>
      <c r="O63" s="553"/>
      <c r="P63" s="560"/>
      <c r="Q63" s="561"/>
      <c r="R63" s="562"/>
      <c r="S63" s="488"/>
      <c r="T63" s="234" t="s">
        <v>142</v>
      </c>
    </row>
    <row r="64" spans="2:20">
      <c r="B64" s="500" t="e">
        <f>IF(#REF!="","",#REF!)</f>
        <v>#REF!</v>
      </c>
      <c r="C64" s="501"/>
      <c r="D64" s="506" t="e">
        <f>IF(#REF!="","",#REF!)</f>
        <v>#REF!</v>
      </c>
      <c r="E64" s="548" t="e">
        <f>IF(#REF!="","",#REF!)</f>
        <v>#REF!</v>
      </c>
      <c r="F64" s="548"/>
      <c r="G64" s="548" t="e">
        <f>IF(#REF!="","",#REF!)</f>
        <v>#REF!</v>
      </c>
      <c r="H64" s="548" t="e">
        <f>IF(#REF!="","",#REF!)</f>
        <v>#REF!</v>
      </c>
      <c r="I64" s="548"/>
      <c r="J64" s="548" t="e">
        <f>IF(#REF!="","",#REF!)</f>
        <v>#REF!</v>
      </c>
      <c r="K64" s="548"/>
      <c r="L64" s="548"/>
      <c r="M64" s="548"/>
      <c r="N64" s="548" t="e">
        <f>IF(#REF!="","",#REF!)</f>
        <v>#REF!</v>
      </c>
      <c r="O64" s="551" t="e">
        <f>IF(#REF!="","",#REF!)</f>
        <v>#REF!</v>
      </c>
      <c r="P64" s="563" t="e">
        <f>IF(#REF!="","",#REF!)</f>
        <v>#REF!</v>
      </c>
      <c r="Q64" s="564"/>
      <c r="R64" s="565"/>
      <c r="S64" s="486"/>
      <c r="T64" s="233" t="s">
        <v>140</v>
      </c>
    </row>
    <row r="65" spans="2:20">
      <c r="B65" s="502"/>
      <c r="C65" s="503"/>
      <c r="D65" s="507"/>
      <c r="E65" s="549"/>
      <c r="F65" s="549"/>
      <c r="G65" s="549"/>
      <c r="H65" s="549"/>
      <c r="I65" s="549"/>
      <c r="J65" s="549"/>
      <c r="K65" s="549"/>
      <c r="L65" s="549"/>
      <c r="M65" s="549"/>
      <c r="N65" s="549"/>
      <c r="O65" s="552"/>
      <c r="P65" s="557"/>
      <c r="Q65" s="558"/>
      <c r="R65" s="559"/>
      <c r="S65" s="487"/>
      <c r="T65" s="233" t="s">
        <v>141</v>
      </c>
    </row>
    <row r="66" spans="2:20">
      <c r="B66" s="502"/>
      <c r="C66" s="503"/>
      <c r="D66" s="507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52"/>
      <c r="P66" s="557"/>
      <c r="Q66" s="558"/>
      <c r="R66" s="559"/>
      <c r="S66" s="487"/>
      <c r="T66" s="233"/>
    </row>
    <row r="67" spans="2:20" ht="14.65" thickBot="1">
      <c r="B67" s="504"/>
      <c r="C67" s="505"/>
      <c r="D67" s="508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3"/>
      <c r="P67" s="560"/>
      <c r="Q67" s="561"/>
      <c r="R67" s="562"/>
      <c r="S67" s="488"/>
      <c r="T67" s="234" t="s">
        <v>142</v>
      </c>
    </row>
    <row r="69" spans="2:20" ht="14.65" thickBot="1">
      <c r="B69" s="225" t="s">
        <v>144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89" t="s">
        <v>143</v>
      </c>
      <c r="O69" s="489"/>
      <c r="P69" s="489"/>
      <c r="Q69" s="489"/>
      <c r="R69" s="489"/>
      <c r="S69" s="489"/>
      <c r="T69" s="489"/>
    </row>
    <row r="70" spans="2:20" ht="30.75" customHeight="1" thickBot="1">
      <c r="B70" s="490" t="e">
        <f>IF(P60=P64,"",IF(P60&gt;P64,B60,B64))</f>
        <v>#REF!</v>
      </c>
      <c r="C70" s="491"/>
      <c r="D70" s="491"/>
      <c r="E70" s="492"/>
      <c r="F70" s="493" t="s">
        <v>145</v>
      </c>
      <c r="G70" s="493"/>
      <c r="H70" s="496" t="e">
        <f>IF(B70=B60,P60,P64)</f>
        <v>#REF!</v>
      </c>
      <c r="I70" s="497"/>
      <c r="J70" s="236" t="s">
        <v>146</v>
      </c>
      <c r="K70" s="497" t="e">
        <f>IF(H70=P60,P64,P60)</f>
        <v>#REF!</v>
      </c>
      <c r="L70" s="497"/>
      <c r="M70" s="498"/>
      <c r="N70" s="494"/>
      <c r="O70" s="494"/>
      <c r="P70" s="494"/>
      <c r="Q70" s="494"/>
      <c r="R70" s="494"/>
      <c r="S70" s="494"/>
      <c r="T70" s="495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63" t="s">
        <v>147</v>
      </c>
      <c r="C73" s="464"/>
      <c r="D73" s="464"/>
      <c r="E73" s="464"/>
      <c r="F73" s="464"/>
      <c r="G73" s="464"/>
      <c r="H73" s="465"/>
      <c r="I73" s="444" t="s">
        <v>148</v>
      </c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5"/>
    </row>
    <row r="74" spans="2:20">
      <c r="B74" s="466"/>
      <c r="C74" s="467"/>
      <c r="D74" s="468" t="s">
        <v>149</v>
      </c>
      <c r="E74" s="469"/>
      <c r="F74" s="469"/>
      <c r="G74" s="469"/>
      <c r="H74" s="470"/>
      <c r="I74" s="469"/>
      <c r="J74" s="469"/>
      <c r="K74" s="469"/>
      <c r="L74" s="469"/>
      <c r="M74" s="469"/>
      <c r="N74" s="469"/>
      <c r="O74" s="469"/>
      <c r="P74" s="469"/>
      <c r="Q74" s="467"/>
      <c r="R74" s="468" t="s">
        <v>149</v>
      </c>
      <c r="S74" s="469"/>
      <c r="T74" s="470"/>
    </row>
    <row r="75" spans="2:20">
      <c r="B75" s="453"/>
      <c r="C75" s="454"/>
      <c r="D75" s="455" t="s">
        <v>140</v>
      </c>
      <c r="E75" s="456"/>
      <c r="F75" s="456"/>
      <c r="G75" s="456"/>
      <c r="H75" s="457"/>
      <c r="I75" s="456"/>
      <c r="J75" s="456"/>
      <c r="K75" s="456"/>
      <c r="L75" s="456"/>
      <c r="M75" s="456"/>
      <c r="N75" s="456"/>
      <c r="O75" s="456"/>
      <c r="P75" s="456"/>
      <c r="Q75" s="454"/>
      <c r="R75" s="455" t="s">
        <v>140</v>
      </c>
      <c r="S75" s="456"/>
      <c r="T75" s="457"/>
    </row>
    <row r="76" spans="2:20" ht="14.65" thickBot="1">
      <c r="B76" s="458"/>
      <c r="C76" s="459"/>
      <c r="D76" s="460" t="s">
        <v>150</v>
      </c>
      <c r="E76" s="461"/>
      <c r="F76" s="461"/>
      <c r="G76" s="461"/>
      <c r="H76" s="462"/>
      <c r="I76" s="461"/>
      <c r="J76" s="461"/>
      <c r="K76" s="461"/>
      <c r="L76" s="461"/>
      <c r="M76" s="461"/>
      <c r="N76" s="461"/>
      <c r="O76" s="461"/>
      <c r="P76" s="461"/>
      <c r="Q76" s="459"/>
      <c r="R76" s="460" t="s">
        <v>150</v>
      </c>
      <c r="S76" s="461"/>
      <c r="T76" s="462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42" t="s">
        <v>151</v>
      </c>
      <c r="C78" s="443"/>
      <c r="D78" s="443"/>
      <c r="E78" s="443"/>
      <c r="F78" s="443"/>
      <c r="G78" s="443"/>
      <c r="H78" s="444"/>
      <c r="I78" s="445" t="s">
        <v>152</v>
      </c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6"/>
    </row>
    <row r="79" spans="2:20" ht="28.25" customHeight="1">
      <c r="B79" s="447"/>
      <c r="C79" s="448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48"/>
      <c r="T79" s="449"/>
    </row>
    <row r="80" spans="2:20" ht="28.25" customHeight="1" thickBot="1">
      <c r="B80" s="450"/>
      <c r="C80" s="451"/>
      <c r="D80" s="451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2"/>
    </row>
    <row r="87" spans="1:20" ht="29" customHeight="1" thickBot="1">
      <c r="A87" s="235">
        <v>3</v>
      </c>
    </row>
    <row r="88" spans="1:20" ht="15.75">
      <c r="E88" s="536" t="s">
        <v>124</v>
      </c>
      <c r="F88" s="537"/>
      <c r="G88" s="537"/>
      <c r="H88" s="537"/>
      <c r="I88" s="537"/>
      <c r="J88" s="537"/>
      <c r="K88" s="537"/>
      <c r="L88" s="537"/>
      <c r="M88" s="537"/>
      <c r="N88" s="537"/>
      <c r="O88" s="538"/>
    </row>
    <row r="89" spans="1:20" ht="15.75">
      <c r="E89" s="539" t="s">
        <v>125</v>
      </c>
      <c r="F89" s="540"/>
      <c r="G89" s="540"/>
      <c r="H89" s="540"/>
      <c r="I89" s="540"/>
      <c r="J89" s="540"/>
      <c r="K89" s="540"/>
      <c r="L89" s="540"/>
      <c r="M89" s="540"/>
      <c r="N89" s="540"/>
      <c r="O89" s="541"/>
    </row>
    <row r="90" spans="1:20" ht="15.75">
      <c r="E90" s="539" t="s">
        <v>126</v>
      </c>
      <c r="F90" s="540"/>
      <c r="G90" s="540"/>
      <c r="H90" s="540"/>
      <c r="I90" s="540"/>
      <c r="J90" s="540"/>
      <c r="K90" s="540"/>
      <c r="L90" s="540"/>
      <c r="M90" s="540"/>
      <c r="N90" s="540"/>
      <c r="O90" s="541"/>
    </row>
    <row r="91" spans="1:20" ht="15.75">
      <c r="E91" s="539"/>
      <c r="F91" s="540"/>
      <c r="G91" s="540"/>
      <c r="H91" s="540"/>
      <c r="I91" s="540"/>
      <c r="J91" s="540"/>
      <c r="K91" s="540"/>
      <c r="L91" s="540"/>
      <c r="M91" s="540"/>
      <c r="N91" s="540"/>
      <c r="O91" s="541"/>
    </row>
    <row r="92" spans="1:20" ht="15.75">
      <c r="E92" s="539" t="s">
        <v>153</v>
      </c>
      <c r="F92" s="540"/>
      <c r="G92" s="540"/>
      <c r="H92" s="540"/>
      <c r="I92" s="540"/>
      <c r="J92" s="540"/>
      <c r="K92" s="540"/>
      <c r="L92" s="540"/>
      <c r="M92" s="540"/>
      <c r="N92" s="540"/>
      <c r="O92" s="541"/>
    </row>
    <row r="93" spans="1:20" ht="16.149999999999999" thickBot="1">
      <c r="E93" s="545" t="s">
        <v>127</v>
      </c>
      <c r="F93" s="546"/>
      <c r="G93" s="546"/>
      <c r="H93" s="546"/>
      <c r="I93" s="546"/>
      <c r="J93" s="546"/>
      <c r="K93" s="546"/>
      <c r="L93" s="546"/>
      <c r="M93" s="546"/>
      <c r="N93" s="546"/>
      <c r="O93" s="547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128</v>
      </c>
      <c r="C96" s="448" t="s">
        <v>157</v>
      </c>
      <c r="D96" s="448"/>
      <c r="E96" s="448"/>
      <c r="F96" s="448"/>
      <c r="G96" s="448"/>
      <c r="H96" s="448"/>
      <c r="I96" s="225"/>
      <c r="J96" s="225"/>
      <c r="K96" s="448" t="s">
        <v>129</v>
      </c>
      <c r="L96" s="448"/>
      <c r="M96" s="448"/>
      <c r="N96" s="448"/>
      <c r="O96" s="448"/>
      <c r="P96" s="448"/>
      <c r="Q96" s="448" t="s">
        <v>130</v>
      </c>
      <c r="R96" s="448"/>
      <c r="S96" s="448"/>
      <c r="T96" s="226" t="s">
        <v>131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48"/>
      <c r="L97" s="448"/>
      <c r="M97" s="448"/>
      <c r="N97" s="448"/>
      <c r="O97" s="448"/>
      <c r="P97" s="448"/>
      <c r="Q97" s="448"/>
      <c r="R97" s="448"/>
      <c r="S97" s="448"/>
      <c r="T97" s="227"/>
    </row>
    <row r="98" spans="2:20">
      <c r="B98" s="225"/>
      <c r="C98" s="225"/>
      <c r="D98" s="529" t="s">
        <v>132</v>
      </c>
      <c r="E98" s="529"/>
      <c r="F98" s="529"/>
      <c r="G98" s="529"/>
      <c r="H98" s="226">
        <v>5</v>
      </c>
      <c r="I98" s="225"/>
      <c r="J98" s="225"/>
      <c r="K98" s="530" t="s">
        <v>133</v>
      </c>
      <c r="L98" s="531"/>
      <c r="M98" s="531"/>
      <c r="N98" s="531"/>
      <c r="O98" s="531"/>
      <c r="P98" s="532"/>
      <c r="Q98" s="448" t="s">
        <v>134</v>
      </c>
      <c r="R98" s="448"/>
      <c r="S98" s="448"/>
      <c r="T98" s="448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33" t="s">
        <v>135</v>
      </c>
      <c r="E101" s="534"/>
      <c r="F101" s="534"/>
      <c r="G101" s="534"/>
      <c r="H101" s="534"/>
      <c r="I101" s="534"/>
      <c r="J101" s="534"/>
      <c r="K101" s="534"/>
      <c r="L101" s="534"/>
      <c r="M101" s="534"/>
      <c r="N101" s="534"/>
      <c r="O101" s="535"/>
      <c r="P101" s="518" t="s">
        <v>136</v>
      </c>
      <c r="Q101" s="519"/>
      <c r="R101" s="520"/>
      <c r="S101" s="524" t="s">
        <v>137</v>
      </c>
      <c r="T101" s="526" t="s">
        <v>138</v>
      </c>
    </row>
    <row r="102" spans="2:20" s="1" customFormat="1" ht="29" customHeight="1" thickBot="1">
      <c r="B102" s="228" t="s">
        <v>139</v>
      </c>
      <c r="C102" s="229"/>
      <c r="D102" s="230">
        <v>1</v>
      </c>
      <c r="E102" s="528">
        <v>2</v>
      </c>
      <c r="F102" s="528"/>
      <c r="G102" s="238">
        <v>3</v>
      </c>
      <c r="H102" s="528">
        <v>4</v>
      </c>
      <c r="I102" s="528"/>
      <c r="J102" s="528">
        <v>5</v>
      </c>
      <c r="K102" s="528"/>
      <c r="L102" s="528"/>
      <c r="M102" s="528"/>
      <c r="N102" s="238">
        <v>6</v>
      </c>
      <c r="O102" s="231">
        <v>7</v>
      </c>
      <c r="P102" s="521"/>
      <c r="Q102" s="522"/>
      <c r="R102" s="523"/>
      <c r="S102" s="525"/>
      <c r="T102" s="527"/>
    </row>
    <row r="103" spans="2:20">
      <c r="B103" s="500" t="e">
        <f>IF(#REF!="","",#REF!)</f>
        <v>#REF!</v>
      </c>
      <c r="C103" s="501"/>
      <c r="D103" s="506" t="e">
        <f>IF(#REF!="","",#REF!)</f>
        <v>#REF!</v>
      </c>
      <c r="E103" s="509" t="e">
        <f>IF(#REF!="","",#REF!)</f>
        <v>#REF!</v>
      </c>
      <c r="F103" s="510"/>
      <c r="G103" s="548" t="e">
        <f>IF(#REF!="","",#REF!)</f>
        <v>#REF!</v>
      </c>
      <c r="H103" s="548" t="e">
        <f>IF(#REF!="","",#REF!)</f>
        <v>#REF!</v>
      </c>
      <c r="I103" s="548"/>
      <c r="J103" s="548" t="e">
        <f>IF(#REF!="","",#REF!)</f>
        <v>#REF!</v>
      </c>
      <c r="K103" s="548"/>
      <c r="L103" s="548"/>
      <c r="M103" s="548"/>
      <c r="N103" s="548" t="e">
        <f>IF(#REF!="","",#REF!)</f>
        <v>#REF!</v>
      </c>
      <c r="O103" s="551" t="e">
        <f>IF(#REF!="","",#REF!)</f>
        <v>#REF!</v>
      </c>
      <c r="P103" s="554" t="e">
        <f>IF(#REF!="","",#REF!)</f>
        <v>#REF!</v>
      </c>
      <c r="Q103" s="555"/>
      <c r="R103" s="556"/>
      <c r="S103" s="499"/>
      <c r="T103" s="232" t="s">
        <v>140</v>
      </c>
    </row>
    <row r="104" spans="2:20">
      <c r="B104" s="502"/>
      <c r="C104" s="503"/>
      <c r="D104" s="507"/>
      <c r="E104" s="511"/>
      <c r="F104" s="512"/>
      <c r="G104" s="549"/>
      <c r="H104" s="549"/>
      <c r="I104" s="549"/>
      <c r="J104" s="549"/>
      <c r="K104" s="549"/>
      <c r="L104" s="549"/>
      <c r="M104" s="549"/>
      <c r="N104" s="549"/>
      <c r="O104" s="552"/>
      <c r="P104" s="557"/>
      <c r="Q104" s="558"/>
      <c r="R104" s="559"/>
      <c r="S104" s="487"/>
      <c r="T104" s="233" t="s">
        <v>141</v>
      </c>
    </row>
    <row r="105" spans="2:20">
      <c r="B105" s="502"/>
      <c r="C105" s="503"/>
      <c r="D105" s="507"/>
      <c r="E105" s="511"/>
      <c r="F105" s="512"/>
      <c r="G105" s="549"/>
      <c r="H105" s="549"/>
      <c r="I105" s="549"/>
      <c r="J105" s="549"/>
      <c r="K105" s="549"/>
      <c r="L105" s="549"/>
      <c r="M105" s="549"/>
      <c r="N105" s="549"/>
      <c r="O105" s="552"/>
      <c r="P105" s="557"/>
      <c r="Q105" s="558"/>
      <c r="R105" s="559"/>
      <c r="S105" s="487"/>
      <c r="T105" s="233"/>
    </row>
    <row r="106" spans="2:20" ht="14.65" thickBot="1">
      <c r="B106" s="504"/>
      <c r="C106" s="505"/>
      <c r="D106" s="508"/>
      <c r="E106" s="513"/>
      <c r="F106" s="514"/>
      <c r="G106" s="550"/>
      <c r="H106" s="550"/>
      <c r="I106" s="550"/>
      <c r="J106" s="550"/>
      <c r="K106" s="550"/>
      <c r="L106" s="550"/>
      <c r="M106" s="550"/>
      <c r="N106" s="550"/>
      <c r="O106" s="553"/>
      <c r="P106" s="560"/>
      <c r="Q106" s="561"/>
      <c r="R106" s="562"/>
      <c r="S106" s="488"/>
      <c r="T106" s="234" t="s">
        <v>142</v>
      </c>
    </row>
    <row r="107" spans="2:20">
      <c r="B107" s="500" t="e">
        <f>IF(#REF!="","",#REF!)</f>
        <v>#REF!</v>
      </c>
      <c r="C107" s="501"/>
      <c r="D107" s="506" t="e">
        <f>IF(#REF!="","",#REF!)</f>
        <v>#REF!</v>
      </c>
      <c r="E107" s="548" t="e">
        <f>IF(#REF!="","",#REF!)</f>
        <v>#REF!</v>
      </c>
      <c r="F107" s="548"/>
      <c r="G107" s="548" t="e">
        <f>IF(#REF!="","",#REF!)</f>
        <v>#REF!</v>
      </c>
      <c r="H107" s="548" t="e">
        <f>IF(#REF!="","",#REF!)</f>
        <v>#REF!</v>
      </c>
      <c r="I107" s="548"/>
      <c r="J107" s="548" t="e">
        <f>IF(#REF!="","",#REF!)</f>
        <v>#REF!</v>
      </c>
      <c r="K107" s="548"/>
      <c r="L107" s="548"/>
      <c r="M107" s="548"/>
      <c r="N107" s="548" t="e">
        <f>IF(#REF!="","",#REF!)</f>
        <v>#REF!</v>
      </c>
      <c r="O107" s="551" t="e">
        <f>IF(#REF!="","",#REF!)</f>
        <v>#REF!</v>
      </c>
      <c r="P107" s="563" t="e">
        <f>IF(#REF!="","",#REF!)</f>
        <v>#REF!</v>
      </c>
      <c r="Q107" s="564"/>
      <c r="R107" s="565"/>
      <c r="S107" s="486"/>
      <c r="T107" s="233" t="s">
        <v>140</v>
      </c>
    </row>
    <row r="108" spans="2:20">
      <c r="B108" s="502"/>
      <c r="C108" s="503"/>
      <c r="D108" s="507"/>
      <c r="E108" s="549"/>
      <c r="F108" s="549"/>
      <c r="G108" s="549"/>
      <c r="H108" s="549"/>
      <c r="I108" s="549"/>
      <c r="J108" s="549"/>
      <c r="K108" s="549"/>
      <c r="L108" s="549"/>
      <c r="M108" s="549"/>
      <c r="N108" s="549"/>
      <c r="O108" s="552"/>
      <c r="P108" s="557"/>
      <c r="Q108" s="558"/>
      <c r="R108" s="559"/>
      <c r="S108" s="487"/>
      <c r="T108" s="233" t="s">
        <v>141</v>
      </c>
    </row>
    <row r="109" spans="2:20">
      <c r="B109" s="502"/>
      <c r="C109" s="503"/>
      <c r="D109" s="507"/>
      <c r="E109" s="549"/>
      <c r="F109" s="549"/>
      <c r="G109" s="549"/>
      <c r="H109" s="549"/>
      <c r="I109" s="549"/>
      <c r="J109" s="549"/>
      <c r="K109" s="549"/>
      <c r="L109" s="549"/>
      <c r="M109" s="549"/>
      <c r="N109" s="549"/>
      <c r="O109" s="552"/>
      <c r="P109" s="557"/>
      <c r="Q109" s="558"/>
      <c r="R109" s="559"/>
      <c r="S109" s="487"/>
      <c r="T109" s="233"/>
    </row>
    <row r="110" spans="2:20" ht="14.65" thickBot="1">
      <c r="B110" s="504"/>
      <c r="C110" s="505"/>
      <c r="D110" s="508"/>
      <c r="E110" s="550"/>
      <c r="F110" s="550"/>
      <c r="G110" s="550"/>
      <c r="H110" s="550"/>
      <c r="I110" s="550"/>
      <c r="J110" s="550"/>
      <c r="K110" s="550"/>
      <c r="L110" s="550"/>
      <c r="M110" s="550"/>
      <c r="N110" s="550"/>
      <c r="O110" s="553"/>
      <c r="P110" s="560"/>
      <c r="Q110" s="561"/>
      <c r="R110" s="562"/>
      <c r="S110" s="488"/>
      <c r="T110" s="234" t="s">
        <v>142</v>
      </c>
    </row>
    <row r="112" spans="2:20" ht="14.65" thickBot="1">
      <c r="B112" s="225" t="s">
        <v>144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89" t="s">
        <v>143</v>
      </c>
      <c r="O112" s="489"/>
      <c r="P112" s="489"/>
      <c r="Q112" s="489"/>
      <c r="R112" s="489"/>
      <c r="S112" s="489"/>
      <c r="T112" s="489"/>
    </row>
    <row r="113" spans="2:20" ht="30.75" customHeight="1" thickBot="1">
      <c r="B113" s="490" t="e">
        <f>IF(P103=P107,"",IF(P103&gt;P107,B103,B107))</f>
        <v>#REF!</v>
      </c>
      <c r="C113" s="491"/>
      <c r="D113" s="491"/>
      <c r="E113" s="492"/>
      <c r="F113" s="493" t="s">
        <v>145</v>
      </c>
      <c r="G113" s="493"/>
      <c r="H113" s="496" t="e">
        <f>IF(B113=B103,P103,P107)</f>
        <v>#REF!</v>
      </c>
      <c r="I113" s="497"/>
      <c r="J113" s="236" t="s">
        <v>146</v>
      </c>
      <c r="K113" s="497" t="e">
        <f>IF(H113=P103,P107,P103)</f>
        <v>#REF!</v>
      </c>
      <c r="L113" s="497"/>
      <c r="M113" s="498"/>
      <c r="N113" s="494"/>
      <c r="O113" s="494"/>
      <c r="P113" s="494"/>
      <c r="Q113" s="494"/>
      <c r="R113" s="494"/>
      <c r="S113" s="494"/>
      <c r="T113" s="495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63" t="s">
        <v>147</v>
      </c>
      <c r="C116" s="464"/>
      <c r="D116" s="464"/>
      <c r="E116" s="464"/>
      <c r="F116" s="464"/>
      <c r="G116" s="464"/>
      <c r="H116" s="465"/>
      <c r="I116" s="444" t="s">
        <v>148</v>
      </c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5"/>
    </row>
    <row r="117" spans="2:20">
      <c r="B117" s="466"/>
      <c r="C117" s="467"/>
      <c r="D117" s="468" t="s">
        <v>149</v>
      </c>
      <c r="E117" s="469"/>
      <c r="F117" s="469"/>
      <c r="G117" s="469"/>
      <c r="H117" s="470"/>
      <c r="I117" s="469"/>
      <c r="J117" s="469"/>
      <c r="K117" s="469"/>
      <c r="L117" s="469"/>
      <c r="M117" s="469"/>
      <c r="N117" s="469"/>
      <c r="O117" s="469"/>
      <c r="P117" s="469"/>
      <c r="Q117" s="467"/>
      <c r="R117" s="468" t="s">
        <v>149</v>
      </c>
      <c r="S117" s="469"/>
      <c r="T117" s="470"/>
    </row>
    <row r="118" spans="2:20">
      <c r="B118" s="453"/>
      <c r="C118" s="454"/>
      <c r="D118" s="455" t="s">
        <v>140</v>
      </c>
      <c r="E118" s="456"/>
      <c r="F118" s="456"/>
      <c r="G118" s="456"/>
      <c r="H118" s="457"/>
      <c r="I118" s="456"/>
      <c r="J118" s="456"/>
      <c r="K118" s="456"/>
      <c r="L118" s="456"/>
      <c r="M118" s="456"/>
      <c r="N118" s="456"/>
      <c r="O118" s="456"/>
      <c r="P118" s="456"/>
      <c r="Q118" s="454"/>
      <c r="R118" s="455" t="s">
        <v>140</v>
      </c>
      <c r="S118" s="456"/>
      <c r="T118" s="457"/>
    </row>
    <row r="119" spans="2:20" ht="14.65" thickBot="1">
      <c r="B119" s="458"/>
      <c r="C119" s="459"/>
      <c r="D119" s="460" t="s">
        <v>150</v>
      </c>
      <c r="E119" s="461"/>
      <c r="F119" s="461"/>
      <c r="G119" s="461"/>
      <c r="H119" s="462"/>
      <c r="I119" s="461"/>
      <c r="J119" s="461"/>
      <c r="K119" s="461"/>
      <c r="L119" s="461"/>
      <c r="M119" s="461"/>
      <c r="N119" s="461"/>
      <c r="O119" s="461"/>
      <c r="P119" s="461"/>
      <c r="Q119" s="459"/>
      <c r="R119" s="460" t="s">
        <v>150</v>
      </c>
      <c r="S119" s="461"/>
      <c r="T119" s="462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42" t="s">
        <v>151</v>
      </c>
      <c r="C121" s="443"/>
      <c r="D121" s="443"/>
      <c r="E121" s="443"/>
      <c r="F121" s="443"/>
      <c r="G121" s="443"/>
      <c r="H121" s="444"/>
      <c r="I121" s="445" t="s">
        <v>152</v>
      </c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  <c r="T121" s="446"/>
    </row>
    <row r="122" spans="2:20" ht="28.25" customHeight="1">
      <c r="B122" s="447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49"/>
    </row>
    <row r="123" spans="2:20" ht="28.25" customHeight="1" thickBot="1">
      <c r="B123" s="450"/>
      <c r="C123" s="451"/>
      <c r="D123" s="451"/>
      <c r="E123" s="451"/>
      <c r="F123" s="451"/>
      <c r="G123" s="451"/>
      <c r="H123" s="451"/>
      <c r="I123" s="451"/>
      <c r="J123" s="451"/>
      <c r="K123" s="451"/>
      <c r="L123" s="451"/>
      <c r="M123" s="451"/>
      <c r="N123" s="451"/>
      <c r="O123" s="451"/>
      <c r="P123" s="451"/>
      <c r="Q123" s="451"/>
      <c r="R123" s="451"/>
      <c r="S123" s="451"/>
      <c r="T123" s="452"/>
    </row>
    <row r="130" spans="1:20" ht="29" customHeight="1" thickBot="1">
      <c r="A130" s="235">
        <v>4</v>
      </c>
    </row>
    <row r="131" spans="1:20" ht="15.75">
      <c r="E131" s="536" t="s">
        <v>124</v>
      </c>
      <c r="F131" s="537"/>
      <c r="G131" s="537"/>
      <c r="H131" s="537"/>
      <c r="I131" s="537"/>
      <c r="J131" s="537"/>
      <c r="K131" s="537"/>
      <c r="L131" s="537"/>
      <c r="M131" s="537"/>
      <c r="N131" s="537"/>
      <c r="O131" s="538"/>
    </row>
    <row r="132" spans="1:20" ht="15.75">
      <c r="E132" s="539" t="s">
        <v>125</v>
      </c>
      <c r="F132" s="540"/>
      <c r="G132" s="540"/>
      <c r="H132" s="540"/>
      <c r="I132" s="540"/>
      <c r="J132" s="540"/>
      <c r="K132" s="540"/>
      <c r="L132" s="540"/>
      <c r="M132" s="540"/>
      <c r="N132" s="540"/>
      <c r="O132" s="541"/>
    </row>
    <row r="133" spans="1:20" ht="15.75">
      <c r="E133" s="539" t="s">
        <v>126</v>
      </c>
      <c r="F133" s="540"/>
      <c r="G133" s="540"/>
      <c r="H133" s="540"/>
      <c r="I133" s="540"/>
      <c r="J133" s="540"/>
      <c r="K133" s="540"/>
      <c r="L133" s="540"/>
      <c r="M133" s="540"/>
      <c r="N133" s="540"/>
      <c r="O133" s="541"/>
    </row>
    <row r="134" spans="1:20" ht="15.75">
      <c r="E134" s="539"/>
      <c r="F134" s="540"/>
      <c r="G134" s="540"/>
      <c r="H134" s="540"/>
      <c r="I134" s="540"/>
      <c r="J134" s="540"/>
      <c r="K134" s="540"/>
      <c r="L134" s="540"/>
      <c r="M134" s="540"/>
      <c r="N134" s="540"/>
      <c r="O134" s="541"/>
    </row>
    <row r="135" spans="1:20" ht="15.75">
      <c r="E135" s="539" t="s">
        <v>153</v>
      </c>
      <c r="F135" s="540"/>
      <c r="G135" s="540"/>
      <c r="H135" s="540"/>
      <c r="I135" s="540"/>
      <c r="J135" s="540"/>
      <c r="K135" s="540"/>
      <c r="L135" s="540"/>
      <c r="M135" s="540"/>
      <c r="N135" s="540"/>
      <c r="O135" s="541"/>
    </row>
    <row r="136" spans="1:20" ht="16.149999999999999" thickBot="1">
      <c r="E136" s="545" t="s">
        <v>127</v>
      </c>
      <c r="F136" s="546"/>
      <c r="G136" s="546"/>
      <c r="H136" s="546"/>
      <c r="I136" s="546"/>
      <c r="J136" s="546"/>
      <c r="K136" s="546"/>
      <c r="L136" s="546"/>
      <c r="M136" s="546"/>
      <c r="N136" s="546"/>
      <c r="O136" s="547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128</v>
      </c>
      <c r="C139" s="448" t="s">
        <v>157</v>
      </c>
      <c r="D139" s="448"/>
      <c r="E139" s="448"/>
      <c r="F139" s="448"/>
      <c r="G139" s="448"/>
      <c r="H139" s="448"/>
      <c r="I139" s="225"/>
      <c r="J139" s="225"/>
      <c r="K139" s="448" t="s">
        <v>129</v>
      </c>
      <c r="L139" s="448"/>
      <c r="M139" s="448"/>
      <c r="N139" s="448"/>
      <c r="O139" s="448"/>
      <c r="P139" s="448"/>
      <c r="Q139" s="448" t="s">
        <v>130</v>
      </c>
      <c r="R139" s="448"/>
      <c r="S139" s="448"/>
      <c r="T139" s="226" t="s">
        <v>131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48"/>
      <c r="L140" s="448"/>
      <c r="M140" s="448"/>
      <c r="N140" s="448"/>
      <c r="O140" s="448"/>
      <c r="P140" s="448"/>
      <c r="Q140" s="448"/>
      <c r="R140" s="448"/>
      <c r="S140" s="448"/>
      <c r="T140" s="227"/>
    </row>
    <row r="141" spans="1:20">
      <c r="B141" s="225"/>
      <c r="C141" s="225"/>
      <c r="D141" s="529" t="s">
        <v>132</v>
      </c>
      <c r="E141" s="529"/>
      <c r="F141" s="529"/>
      <c r="G141" s="529"/>
      <c r="H141" s="226">
        <v>5</v>
      </c>
      <c r="I141" s="225"/>
      <c r="J141" s="225"/>
      <c r="K141" s="530" t="s">
        <v>133</v>
      </c>
      <c r="L141" s="531"/>
      <c r="M141" s="531"/>
      <c r="N141" s="531"/>
      <c r="O141" s="531"/>
      <c r="P141" s="532"/>
      <c r="Q141" s="448" t="s">
        <v>134</v>
      </c>
      <c r="R141" s="448"/>
      <c r="S141" s="448"/>
      <c r="T141" s="448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33" t="s">
        <v>135</v>
      </c>
      <c r="E144" s="534"/>
      <c r="F144" s="534"/>
      <c r="G144" s="534"/>
      <c r="H144" s="534"/>
      <c r="I144" s="534"/>
      <c r="J144" s="534"/>
      <c r="K144" s="534"/>
      <c r="L144" s="534"/>
      <c r="M144" s="534"/>
      <c r="N144" s="534"/>
      <c r="O144" s="535"/>
      <c r="P144" s="518" t="s">
        <v>136</v>
      </c>
      <c r="Q144" s="519"/>
      <c r="R144" s="520"/>
      <c r="S144" s="524" t="s">
        <v>137</v>
      </c>
      <c r="T144" s="526" t="s">
        <v>138</v>
      </c>
    </row>
    <row r="145" spans="2:20" s="1" customFormat="1" ht="29" customHeight="1" thickBot="1">
      <c r="B145" s="228" t="s">
        <v>139</v>
      </c>
      <c r="C145" s="229"/>
      <c r="D145" s="230">
        <v>1</v>
      </c>
      <c r="E145" s="528">
        <v>2</v>
      </c>
      <c r="F145" s="528"/>
      <c r="G145" s="238">
        <v>3</v>
      </c>
      <c r="H145" s="528">
        <v>4</v>
      </c>
      <c r="I145" s="528"/>
      <c r="J145" s="528">
        <v>5</v>
      </c>
      <c r="K145" s="528"/>
      <c r="L145" s="528"/>
      <c r="M145" s="528"/>
      <c r="N145" s="238">
        <v>6</v>
      </c>
      <c r="O145" s="231">
        <v>7</v>
      </c>
      <c r="P145" s="521"/>
      <c r="Q145" s="522"/>
      <c r="R145" s="523"/>
      <c r="S145" s="525"/>
      <c r="T145" s="527"/>
    </row>
    <row r="146" spans="2:20" ht="14.45" customHeight="1">
      <c r="B146" s="500" t="e">
        <f>IF(#REF!="","",#REF!)</f>
        <v>#REF!</v>
      </c>
      <c r="C146" s="501"/>
      <c r="D146" s="506" t="e">
        <f>IF(#REF!="","",#REF!)</f>
        <v>#REF!</v>
      </c>
      <c r="E146" s="509" t="e">
        <f>IF(#REF!="","",#REF!)</f>
        <v>#REF!</v>
      </c>
      <c r="F146" s="510"/>
      <c r="G146" s="471" t="e">
        <f>IF(#REF!="","",#REF!)</f>
        <v>#REF!</v>
      </c>
      <c r="H146" s="509" t="e">
        <f>IF(#REF!="","",#REF!)</f>
        <v>#REF!</v>
      </c>
      <c r="I146" s="510"/>
      <c r="J146" s="509" t="e">
        <f>IF(#REF!="","",#REF!)</f>
        <v>#REF!</v>
      </c>
      <c r="K146" s="515"/>
      <c r="L146" s="515"/>
      <c r="M146" s="510"/>
      <c r="N146" s="471" t="e">
        <f>IF(#REF!="","",#REF!)</f>
        <v>#REF!</v>
      </c>
      <c r="O146" s="474" t="e">
        <f>IF(#REF!="","",#REF!)</f>
        <v>#REF!</v>
      </c>
      <c r="P146" s="477" t="e">
        <f>IF(#REF!="","",#REF!)</f>
        <v>#REF!</v>
      </c>
      <c r="Q146" s="478"/>
      <c r="R146" s="479"/>
      <c r="S146" s="499"/>
      <c r="T146" s="232" t="s">
        <v>140</v>
      </c>
    </row>
    <row r="147" spans="2:20" ht="14.45" customHeight="1">
      <c r="B147" s="502"/>
      <c r="C147" s="503"/>
      <c r="D147" s="507"/>
      <c r="E147" s="511"/>
      <c r="F147" s="512"/>
      <c r="G147" s="472"/>
      <c r="H147" s="511"/>
      <c r="I147" s="512"/>
      <c r="J147" s="511"/>
      <c r="K147" s="516"/>
      <c r="L147" s="516"/>
      <c r="M147" s="512"/>
      <c r="N147" s="472"/>
      <c r="O147" s="475"/>
      <c r="P147" s="480"/>
      <c r="Q147" s="481"/>
      <c r="R147" s="482"/>
      <c r="S147" s="487"/>
      <c r="T147" s="233" t="s">
        <v>141</v>
      </c>
    </row>
    <row r="148" spans="2:20" ht="14.45" customHeight="1">
      <c r="B148" s="502"/>
      <c r="C148" s="503"/>
      <c r="D148" s="507"/>
      <c r="E148" s="511"/>
      <c r="F148" s="512"/>
      <c r="G148" s="472"/>
      <c r="H148" s="511"/>
      <c r="I148" s="512"/>
      <c r="J148" s="511"/>
      <c r="K148" s="516"/>
      <c r="L148" s="516"/>
      <c r="M148" s="512"/>
      <c r="N148" s="472"/>
      <c r="O148" s="475"/>
      <c r="P148" s="480"/>
      <c r="Q148" s="481"/>
      <c r="R148" s="482"/>
      <c r="S148" s="487"/>
      <c r="T148" s="233"/>
    </row>
    <row r="149" spans="2:20" ht="15" customHeight="1" thickBot="1">
      <c r="B149" s="504"/>
      <c r="C149" s="505"/>
      <c r="D149" s="508"/>
      <c r="E149" s="513"/>
      <c r="F149" s="514"/>
      <c r="G149" s="473"/>
      <c r="H149" s="513"/>
      <c r="I149" s="514"/>
      <c r="J149" s="513"/>
      <c r="K149" s="517"/>
      <c r="L149" s="517"/>
      <c r="M149" s="514"/>
      <c r="N149" s="473"/>
      <c r="O149" s="476"/>
      <c r="P149" s="483"/>
      <c r="Q149" s="484"/>
      <c r="R149" s="485"/>
      <c r="S149" s="488"/>
      <c r="T149" s="234" t="s">
        <v>142</v>
      </c>
    </row>
    <row r="150" spans="2:20" ht="14.45" customHeight="1">
      <c r="B150" s="500" t="e">
        <f>IF(#REF!="","",#REF!)</f>
        <v>#REF!</v>
      </c>
      <c r="C150" s="501"/>
      <c r="D150" s="506" t="e">
        <f>IF(#REF!="","",#REF!)</f>
        <v>#REF!</v>
      </c>
      <c r="E150" s="509" t="e">
        <f>IF(#REF!="","",#REF!)</f>
        <v>#REF!</v>
      </c>
      <c r="F150" s="510"/>
      <c r="G150" s="471" t="e">
        <f>IF(#REF!="","",#REF!)</f>
        <v>#REF!</v>
      </c>
      <c r="H150" s="509" t="e">
        <f>IF(#REF!="","",#REF!)</f>
        <v>#REF!</v>
      </c>
      <c r="I150" s="510"/>
      <c r="J150" s="509" t="e">
        <f>IF(#REF!="","",#REF!)</f>
        <v>#REF!</v>
      </c>
      <c r="K150" s="515"/>
      <c r="L150" s="515"/>
      <c r="M150" s="510"/>
      <c r="N150" s="471" t="e">
        <f>IF(#REF!="","",#REF!)</f>
        <v>#REF!</v>
      </c>
      <c r="O150" s="474" t="e">
        <f>IF(#REF!="","",#REF!)</f>
        <v>#REF!</v>
      </c>
      <c r="P150" s="477" t="e">
        <f>IF(#REF!="","",#REF!)</f>
        <v>#REF!</v>
      </c>
      <c r="Q150" s="478"/>
      <c r="R150" s="479"/>
      <c r="S150" s="486"/>
      <c r="T150" s="233" t="s">
        <v>140</v>
      </c>
    </row>
    <row r="151" spans="2:20" ht="14.45" customHeight="1">
      <c r="B151" s="502"/>
      <c r="C151" s="503"/>
      <c r="D151" s="507"/>
      <c r="E151" s="511"/>
      <c r="F151" s="512"/>
      <c r="G151" s="472"/>
      <c r="H151" s="511"/>
      <c r="I151" s="512"/>
      <c r="J151" s="511"/>
      <c r="K151" s="516"/>
      <c r="L151" s="516"/>
      <c r="M151" s="512"/>
      <c r="N151" s="472"/>
      <c r="O151" s="475"/>
      <c r="P151" s="480"/>
      <c r="Q151" s="481"/>
      <c r="R151" s="482"/>
      <c r="S151" s="487"/>
      <c r="T151" s="233" t="s">
        <v>141</v>
      </c>
    </row>
    <row r="152" spans="2:20" ht="14.45" customHeight="1">
      <c r="B152" s="502"/>
      <c r="C152" s="503"/>
      <c r="D152" s="507"/>
      <c r="E152" s="511"/>
      <c r="F152" s="512"/>
      <c r="G152" s="472"/>
      <c r="H152" s="511"/>
      <c r="I152" s="512"/>
      <c r="J152" s="511"/>
      <c r="K152" s="516"/>
      <c r="L152" s="516"/>
      <c r="M152" s="512"/>
      <c r="N152" s="472"/>
      <c r="O152" s="475"/>
      <c r="P152" s="480"/>
      <c r="Q152" s="481"/>
      <c r="R152" s="482"/>
      <c r="S152" s="487"/>
      <c r="T152" s="233"/>
    </row>
    <row r="153" spans="2:20" ht="15" customHeight="1" thickBot="1">
      <c r="B153" s="504"/>
      <c r="C153" s="505"/>
      <c r="D153" s="508"/>
      <c r="E153" s="513"/>
      <c r="F153" s="514"/>
      <c r="G153" s="473"/>
      <c r="H153" s="513"/>
      <c r="I153" s="514"/>
      <c r="J153" s="513"/>
      <c r="K153" s="517"/>
      <c r="L153" s="517"/>
      <c r="M153" s="514"/>
      <c r="N153" s="473"/>
      <c r="O153" s="476"/>
      <c r="P153" s="483"/>
      <c r="Q153" s="484"/>
      <c r="R153" s="485"/>
      <c r="S153" s="488"/>
      <c r="T153" s="234" t="s">
        <v>142</v>
      </c>
    </row>
    <row r="155" spans="2:20" ht="14.65" thickBot="1">
      <c r="B155" s="225" t="s">
        <v>144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89" t="s">
        <v>143</v>
      </c>
      <c r="O155" s="489"/>
      <c r="P155" s="489"/>
      <c r="Q155" s="489"/>
      <c r="R155" s="489"/>
      <c r="S155" s="489"/>
      <c r="T155" s="489"/>
    </row>
    <row r="156" spans="2:20" ht="30.75" customHeight="1" thickBot="1">
      <c r="B156" s="490" t="e">
        <f>IF(P146=P150,"",IF(P146&gt;P150,B146,B150))</f>
        <v>#REF!</v>
      </c>
      <c r="C156" s="491"/>
      <c r="D156" s="491"/>
      <c r="E156" s="492"/>
      <c r="F156" s="493" t="s">
        <v>145</v>
      </c>
      <c r="G156" s="493"/>
      <c r="H156" s="496" t="e">
        <f>IF(B156=B146,P146,P150)</f>
        <v>#REF!</v>
      </c>
      <c r="I156" s="497"/>
      <c r="J156" s="236" t="s">
        <v>146</v>
      </c>
      <c r="K156" s="497" t="e">
        <f>IF(H156=P146,P150,P146)</f>
        <v>#REF!</v>
      </c>
      <c r="L156" s="497"/>
      <c r="M156" s="498"/>
      <c r="N156" s="494"/>
      <c r="O156" s="494"/>
      <c r="P156" s="494"/>
      <c r="Q156" s="494"/>
      <c r="R156" s="494"/>
      <c r="S156" s="494"/>
      <c r="T156" s="495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63" t="s">
        <v>147</v>
      </c>
      <c r="C159" s="464"/>
      <c r="D159" s="464"/>
      <c r="E159" s="464"/>
      <c r="F159" s="464"/>
      <c r="G159" s="464"/>
      <c r="H159" s="465"/>
      <c r="I159" s="444" t="s">
        <v>148</v>
      </c>
      <c r="J159" s="464"/>
      <c r="K159" s="464"/>
      <c r="L159" s="464"/>
      <c r="M159" s="464"/>
      <c r="N159" s="464"/>
      <c r="O159" s="464"/>
      <c r="P159" s="464"/>
      <c r="Q159" s="464"/>
      <c r="R159" s="464"/>
      <c r="S159" s="464"/>
      <c r="T159" s="465"/>
    </row>
    <row r="160" spans="2:20">
      <c r="B160" s="466"/>
      <c r="C160" s="467"/>
      <c r="D160" s="468" t="s">
        <v>149</v>
      </c>
      <c r="E160" s="469"/>
      <c r="F160" s="469"/>
      <c r="G160" s="469"/>
      <c r="H160" s="470"/>
      <c r="I160" s="469"/>
      <c r="J160" s="469"/>
      <c r="K160" s="469"/>
      <c r="L160" s="469"/>
      <c r="M160" s="469"/>
      <c r="N160" s="469"/>
      <c r="O160" s="469"/>
      <c r="P160" s="469"/>
      <c r="Q160" s="467"/>
      <c r="R160" s="468" t="s">
        <v>149</v>
      </c>
      <c r="S160" s="469"/>
      <c r="T160" s="470"/>
    </row>
    <row r="161" spans="1:20">
      <c r="B161" s="453"/>
      <c r="C161" s="454"/>
      <c r="D161" s="455" t="s">
        <v>140</v>
      </c>
      <c r="E161" s="456"/>
      <c r="F161" s="456"/>
      <c r="G161" s="456"/>
      <c r="H161" s="457"/>
      <c r="I161" s="456"/>
      <c r="J161" s="456"/>
      <c r="K161" s="456"/>
      <c r="L161" s="456"/>
      <c r="M161" s="456"/>
      <c r="N161" s="456"/>
      <c r="O161" s="456"/>
      <c r="P161" s="456"/>
      <c r="Q161" s="454"/>
      <c r="R161" s="455" t="s">
        <v>140</v>
      </c>
      <c r="S161" s="456"/>
      <c r="T161" s="457"/>
    </row>
    <row r="162" spans="1:20" ht="14.65" thickBot="1">
      <c r="B162" s="458"/>
      <c r="C162" s="459"/>
      <c r="D162" s="460" t="s">
        <v>150</v>
      </c>
      <c r="E162" s="461"/>
      <c r="F162" s="461"/>
      <c r="G162" s="461"/>
      <c r="H162" s="462"/>
      <c r="I162" s="461"/>
      <c r="J162" s="461"/>
      <c r="K162" s="461"/>
      <c r="L162" s="461"/>
      <c r="M162" s="461"/>
      <c r="N162" s="461"/>
      <c r="O162" s="461"/>
      <c r="P162" s="461"/>
      <c r="Q162" s="459"/>
      <c r="R162" s="460" t="s">
        <v>150</v>
      </c>
      <c r="S162" s="461"/>
      <c r="T162" s="462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42" t="s">
        <v>151</v>
      </c>
      <c r="C164" s="443"/>
      <c r="D164" s="443"/>
      <c r="E164" s="443"/>
      <c r="F164" s="443"/>
      <c r="G164" s="443"/>
      <c r="H164" s="444"/>
      <c r="I164" s="445" t="s">
        <v>152</v>
      </c>
      <c r="J164" s="443"/>
      <c r="K164" s="443"/>
      <c r="L164" s="443"/>
      <c r="M164" s="443"/>
      <c r="N164" s="443"/>
      <c r="O164" s="443"/>
      <c r="P164" s="443"/>
      <c r="Q164" s="443"/>
      <c r="R164" s="443"/>
      <c r="S164" s="443"/>
      <c r="T164" s="446"/>
    </row>
    <row r="165" spans="1:20" ht="28.25" customHeight="1">
      <c r="B165" s="447"/>
      <c r="C165" s="448"/>
      <c r="D165" s="448"/>
      <c r="E165" s="448"/>
      <c r="F165" s="448"/>
      <c r="G165" s="448"/>
      <c r="H165" s="448"/>
      <c r="I165" s="448"/>
      <c r="J165" s="448"/>
      <c r="K165" s="448"/>
      <c r="L165" s="448"/>
      <c r="M165" s="448"/>
      <c r="N165" s="448"/>
      <c r="O165" s="448"/>
      <c r="P165" s="448"/>
      <c r="Q165" s="448"/>
      <c r="R165" s="448"/>
      <c r="S165" s="448"/>
      <c r="T165" s="449"/>
    </row>
    <row r="166" spans="1:20" ht="28.25" customHeight="1" thickBot="1">
      <c r="B166" s="450"/>
      <c r="C166" s="451"/>
      <c r="D166" s="451"/>
      <c r="E166" s="451"/>
      <c r="F166" s="451"/>
      <c r="G166" s="451"/>
      <c r="H166" s="451"/>
      <c r="I166" s="451"/>
      <c r="J166" s="451"/>
      <c r="K166" s="451"/>
      <c r="L166" s="451"/>
      <c r="M166" s="451"/>
      <c r="N166" s="451"/>
      <c r="O166" s="451"/>
      <c r="P166" s="451"/>
      <c r="Q166" s="451"/>
      <c r="R166" s="451"/>
      <c r="S166" s="451"/>
      <c r="T166" s="452"/>
    </row>
    <row r="173" spans="1:20" ht="29" customHeight="1" thickBot="1">
      <c r="A173" s="235">
        <v>5</v>
      </c>
    </row>
    <row r="174" spans="1:20" ht="15.75">
      <c r="E174" s="536" t="s">
        <v>124</v>
      </c>
      <c r="F174" s="537"/>
      <c r="G174" s="537"/>
      <c r="H174" s="537"/>
      <c r="I174" s="537"/>
      <c r="J174" s="537"/>
      <c r="K174" s="537"/>
      <c r="L174" s="537"/>
      <c r="M174" s="537"/>
      <c r="N174" s="537"/>
      <c r="O174" s="538"/>
    </row>
    <row r="175" spans="1:20" ht="15.75">
      <c r="E175" s="539" t="s">
        <v>125</v>
      </c>
      <c r="F175" s="540"/>
      <c r="G175" s="540"/>
      <c r="H175" s="540"/>
      <c r="I175" s="540"/>
      <c r="J175" s="540"/>
      <c r="K175" s="540"/>
      <c r="L175" s="540"/>
      <c r="M175" s="540"/>
      <c r="N175" s="540"/>
      <c r="O175" s="541"/>
    </row>
    <row r="176" spans="1:20" ht="15.75">
      <c r="E176" s="539" t="s">
        <v>126</v>
      </c>
      <c r="F176" s="540"/>
      <c r="G176" s="540"/>
      <c r="H176" s="540"/>
      <c r="I176" s="540"/>
      <c r="J176" s="540"/>
      <c r="K176" s="540"/>
      <c r="L176" s="540"/>
      <c r="M176" s="540"/>
      <c r="N176" s="540"/>
      <c r="O176" s="541"/>
    </row>
    <row r="177" spans="2:20" ht="15.75">
      <c r="E177" s="539"/>
      <c r="F177" s="540"/>
      <c r="G177" s="540"/>
      <c r="H177" s="540"/>
      <c r="I177" s="540"/>
      <c r="J177" s="540"/>
      <c r="K177" s="540"/>
      <c r="L177" s="540"/>
      <c r="M177" s="540"/>
      <c r="N177" s="540"/>
      <c r="O177" s="541"/>
    </row>
    <row r="178" spans="2:20" ht="15.75">
      <c r="E178" s="539" t="s">
        <v>153</v>
      </c>
      <c r="F178" s="540"/>
      <c r="G178" s="540"/>
      <c r="H178" s="540"/>
      <c r="I178" s="540"/>
      <c r="J178" s="540"/>
      <c r="K178" s="540"/>
      <c r="L178" s="540"/>
      <c r="M178" s="540"/>
      <c r="N178" s="540"/>
      <c r="O178" s="541"/>
    </row>
    <row r="179" spans="2:20" ht="16.149999999999999" thickBot="1">
      <c r="E179" s="545" t="s">
        <v>127</v>
      </c>
      <c r="F179" s="546"/>
      <c r="G179" s="546"/>
      <c r="H179" s="546"/>
      <c r="I179" s="546"/>
      <c r="J179" s="546"/>
      <c r="K179" s="546"/>
      <c r="L179" s="546"/>
      <c r="M179" s="546"/>
      <c r="N179" s="546"/>
      <c r="O179" s="547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128</v>
      </c>
      <c r="C182" s="448" t="s">
        <v>157</v>
      </c>
      <c r="D182" s="448"/>
      <c r="E182" s="448"/>
      <c r="F182" s="448"/>
      <c r="G182" s="448"/>
      <c r="H182" s="448"/>
      <c r="I182" s="225"/>
      <c r="J182" s="225"/>
      <c r="K182" s="448" t="s">
        <v>129</v>
      </c>
      <c r="L182" s="448"/>
      <c r="M182" s="448"/>
      <c r="N182" s="448"/>
      <c r="O182" s="448"/>
      <c r="P182" s="448"/>
      <c r="Q182" s="448" t="s">
        <v>130</v>
      </c>
      <c r="R182" s="448"/>
      <c r="S182" s="448"/>
      <c r="T182" s="226" t="s">
        <v>131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48"/>
      <c r="L183" s="448"/>
      <c r="M183" s="448"/>
      <c r="N183" s="448"/>
      <c r="O183" s="448"/>
      <c r="P183" s="448"/>
      <c r="Q183" s="448"/>
      <c r="R183" s="448"/>
      <c r="S183" s="448"/>
      <c r="T183" s="227"/>
    </row>
    <row r="184" spans="2:20">
      <c r="B184" s="225"/>
      <c r="C184" s="225"/>
      <c r="D184" s="529" t="s">
        <v>132</v>
      </c>
      <c r="E184" s="529"/>
      <c r="F184" s="529"/>
      <c r="G184" s="529"/>
      <c r="H184" s="226">
        <v>5</v>
      </c>
      <c r="I184" s="225"/>
      <c r="J184" s="225"/>
      <c r="K184" s="530" t="s">
        <v>133</v>
      </c>
      <c r="L184" s="531"/>
      <c r="M184" s="531"/>
      <c r="N184" s="531"/>
      <c r="O184" s="531"/>
      <c r="P184" s="532"/>
      <c r="Q184" s="448" t="s">
        <v>134</v>
      </c>
      <c r="R184" s="448"/>
      <c r="S184" s="448"/>
      <c r="T184" s="448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33" t="s">
        <v>135</v>
      </c>
      <c r="E187" s="534"/>
      <c r="F187" s="534"/>
      <c r="G187" s="534"/>
      <c r="H187" s="534"/>
      <c r="I187" s="534"/>
      <c r="J187" s="534"/>
      <c r="K187" s="534"/>
      <c r="L187" s="534"/>
      <c r="M187" s="534"/>
      <c r="N187" s="534"/>
      <c r="O187" s="535"/>
      <c r="P187" s="518" t="s">
        <v>136</v>
      </c>
      <c r="Q187" s="519"/>
      <c r="R187" s="520"/>
      <c r="S187" s="524" t="s">
        <v>137</v>
      </c>
      <c r="T187" s="526" t="s">
        <v>138</v>
      </c>
    </row>
    <row r="188" spans="2:20" s="1" customFormat="1" ht="29" customHeight="1" thickBot="1">
      <c r="B188" s="228" t="s">
        <v>139</v>
      </c>
      <c r="C188" s="229"/>
      <c r="D188" s="230">
        <v>1</v>
      </c>
      <c r="E188" s="528">
        <v>2</v>
      </c>
      <c r="F188" s="528"/>
      <c r="G188" s="238">
        <v>3</v>
      </c>
      <c r="H188" s="528">
        <v>4</v>
      </c>
      <c r="I188" s="528"/>
      <c r="J188" s="528">
        <v>5</v>
      </c>
      <c r="K188" s="528"/>
      <c r="L188" s="528"/>
      <c r="M188" s="528"/>
      <c r="N188" s="238">
        <v>6</v>
      </c>
      <c r="O188" s="231">
        <v>7</v>
      </c>
      <c r="P188" s="521"/>
      <c r="Q188" s="522"/>
      <c r="R188" s="523"/>
      <c r="S188" s="525"/>
      <c r="T188" s="527"/>
    </row>
    <row r="189" spans="2:20">
      <c r="B189" s="500" t="e">
        <f>IF(#REF!="","",#REF!)</f>
        <v>#REF!</v>
      </c>
      <c r="C189" s="501"/>
      <c r="D189" s="506" t="e">
        <f>IF(#REF!="","",#REF!)</f>
        <v>#REF!</v>
      </c>
      <c r="E189" s="509" t="e">
        <f>IF(#REF!="","",#REF!)</f>
        <v>#REF!</v>
      </c>
      <c r="F189" s="510"/>
      <c r="G189" s="471" t="e">
        <f>IF(#REF!="","",#REF!)</f>
        <v>#REF!</v>
      </c>
      <c r="H189" s="509" t="e">
        <f>IF(#REF!="","",#REF!)</f>
        <v>#REF!</v>
      </c>
      <c r="I189" s="510"/>
      <c r="J189" s="509" t="e">
        <f>IF(#REF!="","",#REF!)</f>
        <v>#REF!</v>
      </c>
      <c r="K189" s="515"/>
      <c r="L189" s="515"/>
      <c r="M189" s="510"/>
      <c r="N189" s="471" t="e">
        <f>IF(#REF!="","",#REF!)</f>
        <v>#REF!</v>
      </c>
      <c r="O189" s="474" t="e">
        <f>IF(#REF!="","",#REF!)</f>
        <v>#REF!</v>
      </c>
      <c r="P189" s="477" t="e">
        <f>IF(#REF!="","",#REF!)</f>
        <v>#REF!</v>
      </c>
      <c r="Q189" s="478"/>
      <c r="R189" s="479"/>
      <c r="S189" s="499"/>
      <c r="T189" s="232" t="s">
        <v>140</v>
      </c>
    </row>
    <row r="190" spans="2:20">
      <c r="B190" s="502"/>
      <c r="C190" s="503"/>
      <c r="D190" s="507"/>
      <c r="E190" s="511"/>
      <c r="F190" s="512"/>
      <c r="G190" s="472"/>
      <c r="H190" s="511"/>
      <c r="I190" s="512"/>
      <c r="J190" s="511"/>
      <c r="K190" s="516"/>
      <c r="L190" s="516"/>
      <c r="M190" s="512"/>
      <c r="N190" s="472"/>
      <c r="O190" s="475"/>
      <c r="P190" s="480"/>
      <c r="Q190" s="481"/>
      <c r="R190" s="482"/>
      <c r="S190" s="487"/>
      <c r="T190" s="233" t="s">
        <v>141</v>
      </c>
    </row>
    <row r="191" spans="2:20">
      <c r="B191" s="502"/>
      <c r="C191" s="503"/>
      <c r="D191" s="507"/>
      <c r="E191" s="511"/>
      <c r="F191" s="512"/>
      <c r="G191" s="472"/>
      <c r="H191" s="511"/>
      <c r="I191" s="512"/>
      <c r="J191" s="511"/>
      <c r="K191" s="516"/>
      <c r="L191" s="516"/>
      <c r="M191" s="512"/>
      <c r="N191" s="472"/>
      <c r="O191" s="475"/>
      <c r="P191" s="480"/>
      <c r="Q191" s="481"/>
      <c r="R191" s="482"/>
      <c r="S191" s="487"/>
      <c r="T191" s="233"/>
    </row>
    <row r="192" spans="2:20" ht="14.65" thickBot="1">
      <c r="B192" s="504"/>
      <c r="C192" s="505"/>
      <c r="D192" s="508"/>
      <c r="E192" s="513"/>
      <c r="F192" s="514"/>
      <c r="G192" s="473"/>
      <c r="H192" s="513"/>
      <c r="I192" s="514"/>
      <c r="J192" s="513"/>
      <c r="K192" s="517"/>
      <c r="L192" s="517"/>
      <c r="M192" s="514"/>
      <c r="N192" s="473"/>
      <c r="O192" s="476"/>
      <c r="P192" s="483"/>
      <c r="Q192" s="484"/>
      <c r="R192" s="485"/>
      <c r="S192" s="488"/>
      <c r="T192" s="234" t="s">
        <v>142</v>
      </c>
    </row>
    <row r="193" spans="2:20">
      <c r="B193" s="500" t="e">
        <f>IF(#REF!="","",#REF!)</f>
        <v>#REF!</v>
      </c>
      <c r="C193" s="501"/>
      <c r="D193" s="506" t="e">
        <f>IF(#REF!="","",#REF!)</f>
        <v>#REF!</v>
      </c>
      <c r="E193" s="509" t="e">
        <f>IF(#REF!="","",#REF!)</f>
        <v>#REF!</v>
      </c>
      <c r="F193" s="510"/>
      <c r="G193" s="471" t="e">
        <f>IF(#REF!="","",#REF!)</f>
        <v>#REF!</v>
      </c>
      <c r="H193" s="509" t="e">
        <f>IF(#REF!="","",#REF!)</f>
        <v>#REF!</v>
      </c>
      <c r="I193" s="510"/>
      <c r="J193" s="509" t="e">
        <f>IF(#REF!="","",#REF!)</f>
        <v>#REF!</v>
      </c>
      <c r="K193" s="515"/>
      <c r="L193" s="515"/>
      <c r="M193" s="510"/>
      <c r="N193" s="471" t="e">
        <f>IF(#REF!="","",#REF!)</f>
        <v>#REF!</v>
      </c>
      <c r="O193" s="474" t="e">
        <f>IF(#REF!="","",#REF!)</f>
        <v>#REF!</v>
      </c>
      <c r="P193" s="477" t="e">
        <f>IF(#REF!="","",#REF!)</f>
        <v>#REF!</v>
      </c>
      <c r="Q193" s="478"/>
      <c r="R193" s="479"/>
      <c r="S193" s="486"/>
      <c r="T193" s="233" t="s">
        <v>140</v>
      </c>
    </row>
    <row r="194" spans="2:20">
      <c r="B194" s="502"/>
      <c r="C194" s="503"/>
      <c r="D194" s="507"/>
      <c r="E194" s="511"/>
      <c r="F194" s="512"/>
      <c r="G194" s="472"/>
      <c r="H194" s="511"/>
      <c r="I194" s="512"/>
      <c r="J194" s="511"/>
      <c r="K194" s="516"/>
      <c r="L194" s="516"/>
      <c r="M194" s="512"/>
      <c r="N194" s="472"/>
      <c r="O194" s="475"/>
      <c r="P194" s="480"/>
      <c r="Q194" s="481"/>
      <c r="R194" s="482"/>
      <c r="S194" s="487"/>
      <c r="T194" s="233" t="s">
        <v>141</v>
      </c>
    </row>
    <row r="195" spans="2:20">
      <c r="B195" s="502"/>
      <c r="C195" s="503"/>
      <c r="D195" s="507"/>
      <c r="E195" s="511"/>
      <c r="F195" s="512"/>
      <c r="G195" s="472"/>
      <c r="H195" s="511"/>
      <c r="I195" s="512"/>
      <c r="J195" s="511"/>
      <c r="K195" s="516"/>
      <c r="L195" s="516"/>
      <c r="M195" s="512"/>
      <c r="N195" s="472"/>
      <c r="O195" s="475"/>
      <c r="P195" s="480"/>
      <c r="Q195" s="481"/>
      <c r="R195" s="482"/>
      <c r="S195" s="487"/>
      <c r="T195" s="233"/>
    </row>
    <row r="196" spans="2:20" ht="14.65" thickBot="1">
      <c r="B196" s="504"/>
      <c r="C196" s="505"/>
      <c r="D196" s="508"/>
      <c r="E196" s="513"/>
      <c r="F196" s="514"/>
      <c r="G196" s="473"/>
      <c r="H196" s="513"/>
      <c r="I196" s="514"/>
      <c r="J196" s="513"/>
      <c r="K196" s="517"/>
      <c r="L196" s="517"/>
      <c r="M196" s="514"/>
      <c r="N196" s="473"/>
      <c r="O196" s="476"/>
      <c r="P196" s="483"/>
      <c r="Q196" s="484"/>
      <c r="R196" s="485"/>
      <c r="S196" s="488"/>
      <c r="T196" s="234" t="s">
        <v>142</v>
      </c>
    </row>
    <row r="198" spans="2:20" ht="14.65" thickBot="1">
      <c r="B198" s="225" t="s">
        <v>144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89" t="s">
        <v>143</v>
      </c>
      <c r="O198" s="489"/>
      <c r="P198" s="489"/>
      <c r="Q198" s="489"/>
      <c r="R198" s="489"/>
      <c r="S198" s="489"/>
      <c r="T198" s="489"/>
    </row>
    <row r="199" spans="2:20" ht="30.75" customHeight="1" thickBot="1">
      <c r="B199" s="490" t="e">
        <f>IF(P189=P193,"",IF(P189&gt;P193,B189,B193))</f>
        <v>#REF!</v>
      </c>
      <c r="C199" s="491"/>
      <c r="D199" s="491"/>
      <c r="E199" s="492"/>
      <c r="F199" s="493" t="s">
        <v>145</v>
      </c>
      <c r="G199" s="493"/>
      <c r="H199" s="496" t="e">
        <f>IF(B199=B189,P189,P193)</f>
        <v>#REF!</v>
      </c>
      <c r="I199" s="497"/>
      <c r="J199" s="236" t="s">
        <v>146</v>
      </c>
      <c r="K199" s="497" t="e">
        <f>IF(H199=P189,P193,P189)</f>
        <v>#REF!</v>
      </c>
      <c r="L199" s="497"/>
      <c r="M199" s="498"/>
      <c r="N199" s="494"/>
      <c r="O199" s="494"/>
      <c r="P199" s="494"/>
      <c r="Q199" s="494"/>
      <c r="R199" s="494"/>
      <c r="S199" s="494"/>
      <c r="T199" s="495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63" t="s">
        <v>147</v>
      </c>
      <c r="C202" s="464"/>
      <c r="D202" s="464"/>
      <c r="E202" s="464"/>
      <c r="F202" s="464"/>
      <c r="G202" s="464"/>
      <c r="H202" s="465"/>
      <c r="I202" s="444" t="s">
        <v>148</v>
      </c>
      <c r="J202" s="464"/>
      <c r="K202" s="464"/>
      <c r="L202" s="464"/>
      <c r="M202" s="464"/>
      <c r="N202" s="464"/>
      <c r="O202" s="464"/>
      <c r="P202" s="464"/>
      <c r="Q202" s="464"/>
      <c r="R202" s="464"/>
      <c r="S202" s="464"/>
      <c r="T202" s="465"/>
    </row>
    <row r="203" spans="2:20">
      <c r="B203" s="466"/>
      <c r="C203" s="467"/>
      <c r="D203" s="468" t="s">
        <v>149</v>
      </c>
      <c r="E203" s="469"/>
      <c r="F203" s="469"/>
      <c r="G203" s="469"/>
      <c r="H203" s="470"/>
      <c r="I203" s="469"/>
      <c r="J203" s="469"/>
      <c r="K203" s="469"/>
      <c r="L203" s="469"/>
      <c r="M203" s="469"/>
      <c r="N203" s="469"/>
      <c r="O203" s="469"/>
      <c r="P203" s="469"/>
      <c r="Q203" s="467"/>
      <c r="R203" s="468" t="s">
        <v>149</v>
      </c>
      <c r="S203" s="469"/>
      <c r="T203" s="470"/>
    </row>
    <row r="204" spans="2:20">
      <c r="B204" s="453"/>
      <c r="C204" s="454"/>
      <c r="D204" s="455" t="s">
        <v>140</v>
      </c>
      <c r="E204" s="456"/>
      <c r="F204" s="456"/>
      <c r="G204" s="456"/>
      <c r="H204" s="457"/>
      <c r="I204" s="456"/>
      <c r="J204" s="456"/>
      <c r="K204" s="456"/>
      <c r="L204" s="456"/>
      <c r="M204" s="456"/>
      <c r="N204" s="456"/>
      <c r="O204" s="456"/>
      <c r="P204" s="456"/>
      <c r="Q204" s="454"/>
      <c r="R204" s="455" t="s">
        <v>140</v>
      </c>
      <c r="S204" s="456"/>
      <c r="T204" s="457"/>
    </row>
    <row r="205" spans="2:20" ht="14.65" thickBot="1">
      <c r="B205" s="458"/>
      <c r="C205" s="459"/>
      <c r="D205" s="460" t="s">
        <v>150</v>
      </c>
      <c r="E205" s="461"/>
      <c r="F205" s="461"/>
      <c r="G205" s="461"/>
      <c r="H205" s="462"/>
      <c r="I205" s="461"/>
      <c r="J205" s="461"/>
      <c r="K205" s="461"/>
      <c r="L205" s="461"/>
      <c r="M205" s="461"/>
      <c r="N205" s="461"/>
      <c r="O205" s="461"/>
      <c r="P205" s="461"/>
      <c r="Q205" s="459"/>
      <c r="R205" s="460" t="s">
        <v>150</v>
      </c>
      <c r="S205" s="461"/>
      <c r="T205" s="462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42" t="s">
        <v>151</v>
      </c>
      <c r="C207" s="443"/>
      <c r="D207" s="443"/>
      <c r="E207" s="443"/>
      <c r="F207" s="443"/>
      <c r="G207" s="443"/>
      <c r="H207" s="444"/>
      <c r="I207" s="445" t="s">
        <v>152</v>
      </c>
      <c r="J207" s="443"/>
      <c r="K207" s="443"/>
      <c r="L207" s="443"/>
      <c r="M207" s="443"/>
      <c r="N207" s="443"/>
      <c r="O207" s="443"/>
      <c r="P207" s="443"/>
      <c r="Q207" s="443"/>
      <c r="R207" s="443"/>
      <c r="S207" s="443"/>
      <c r="T207" s="446"/>
    </row>
    <row r="208" spans="2:20" ht="28.25" customHeight="1">
      <c r="B208" s="447"/>
      <c r="C208" s="448"/>
      <c r="D208" s="448"/>
      <c r="E208" s="448"/>
      <c r="F208" s="448"/>
      <c r="G208" s="448"/>
      <c r="H208" s="448"/>
      <c r="I208" s="448"/>
      <c r="J208" s="448"/>
      <c r="K208" s="448"/>
      <c r="L208" s="448"/>
      <c r="M208" s="448"/>
      <c r="N208" s="448"/>
      <c r="O208" s="448"/>
      <c r="P208" s="448"/>
      <c r="Q208" s="448"/>
      <c r="R208" s="448"/>
      <c r="S208" s="448"/>
      <c r="T208" s="449"/>
    </row>
    <row r="209" spans="1:20" ht="28.25" customHeight="1" thickBot="1">
      <c r="B209" s="450"/>
      <c r="C209" s="451"/>
      <c r="D209" s="451"/>
      <c r="E209" s="451"/>
      <c r="F209" s="451"/>
      <c r="G209" s="451"/>
      <c r="H209" s="451"/>
      <c r="I209" s="451"/>
      <c r="J209" s="451"/>
      <c r="K209" s="451"/>
      <c r="L209" s="451"/>
      <c r="M209" s="451"/>
      <c r="N209" s="451"/>
      <c r="O209" s="451"/>
      <c r="P209" s="451"/>
      <c r="Q209" s="451"/>
      <c r="R209" s="451"/>
      <c r="S209" s="451"/>
      <c r="T209" s="452"/>
    </row>
    <row r="216" spans="1:20" ht="29" customHeight="1" thickBot="1">
      <c r="A216" s="235">
        <v>6</v>
      </c>
    </row>
    <row r="217" spans="1:20" ht="15.75">
      <c r="E217" s="536" t="s">
        <v>124</v>
      </c>
      <c r="F217" s="537"/>
      <c r="G217" s="537"/>
      <c r="H217" s="537"/>
      <c r="I217" s="537"/>
      <c r="J217" s="537"/>
      <c r="K217" s="537"/>
      <c r="L217" s="537"/>
      <c r="M217" s="537"/>
      <c r="N217" s="537"/>
      <c r="O217" s="538"/>
    </row>
    <row r="218" spans="1:20" ht="15.75">
      <c r="E218" s="539" t="s">
        <v>125</v>
      </c>
      <c r="F218" s="540"/>
      <c r="G218" s="540"/>
      <c r="H218" s="540"/>
      <c r="I218" s="540"/>
      <c r="J218" s="540"/>
      <c r="K218" s="540"/>
      <c r="L218" s="540"/>
      <c r="M218" s="540"/>
      <c r="N218" s="540"/>
      <c r="O218" s="541"/>
    </row>
    <row r="219" spans="1:20" ht="15.75">
      <c r="E219" s="539" t="s">
        <v>126</v>
      </c>
      <c r="F219" s="540"/>
      <c r="G219" s="540"/>
      <c r="H219" s="540"/>
      <c r="I219" s="540"/>
      <c r="J219" s="540"/>
      <c r="K219" s="540"/>
      <c r="L219" s="540"/>
      <c r="M219" s="540"/>
      <c r="N219" s="540"/>
      <c r="O219" s="541"/>
    </row>
    <row r="220" spans="1:20" ht="15.75">
      <c r="E220" s="539"/>
      <c r="F220" s="540"/>
      <c r="G220" s="540"/>
      <c r="H220" s="540"/>
      <c r="I220" s="540"/>
      <c r="J220" s="540"/>
      <c r="K220" s="540"/>
      <c r="L220" s="540"/>
      <c r="M220" s="540"/>
      <c r="N220" s="540"/>
      <c r="O220" s="541"/>
    </row>
    <row r="221" spans="1:20" ht="15.75">
      <c r="E221" s="539" t="s">
        <v>153</v>
      </c>
      <c r="F221" s="540"/>
      <c r="G221" s="540"/>
      <c r="H221" s="540"/>
      <c r="I221" s="540"/>
      <c r="J221" s="540"/>
      <c r="K221" s="540"/>
      <c r="L221" s="540"/>
      <c r="M221" s="540"/>
      <c r="N221" s="540"/>
      <c r="O221" s="541"/>
    </row>
    <row r="222" spans="1:20" ht="16.149999999999999" thickBot="1">
      <c r="E222" s="545" t="s">
        <v>127</v>
      </c>
      <c r="F222" s="546"/>
      <c r="G222" s="546"/>
      <c r="H222" s="546"/>
      <c r="I222" s="546"/>
      <c r="J222" s="546"/>
      <c r="K222" s="546"/>
      <c r="L222" s="546"/>
      <c r="M222" s="546"/>
      <c r="N222" s="546"/>
      <c r="O222" s="547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128</v>
      </c>
      <c r="C225" s="448" t="s">
        <v>157</v>
      </c>
      <c r="D225" s="448"/>
      <c r="E225" s="448"/>
      <c r="F225" s="448"/>
      <c r="G225" s="448"/>
      <c r="H225" s="448"/>
      <c r="I225" s="225"/>
      <c r="J225" s="225"/>
      <c r="K225" s="448" t="s">
        <v>129</v>
      </c>
      <c r="L225" s="448"/>
      <c r="M225" s="448"/>
      <c r="N225" s="448"/>
      <c r="O225" s="448"/>
      <c r="P225" s="448"/>
      <c r="Q225" s="448" t="s">
        <v>130</v>
      </c>
      <c r="R225" s="448"/>
      <c r="S225" s="448"/>
      <c r="T225" s="226" t="s">
        <v>131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48"/>
      <c r="L226" s="448"/>
      <c r="M226" s="448"/>
      <c r="N226" s="448"/>
      <c r="O226" s="448"/>
      <c r="P226" s="448"/>
      <c r="Q226" s="448"/>
      <c r="R226" s="448"/>
      <c r="S226" s="448"/>
      <c r="T226" s="227"/>
    </row>
    <row r="227" spans="2:20">
      <c r="B227" s="225"/>
      <c r="C227" s="225"/>
      <c r="D227" s="529" t="s">
        <v>132</v>
      </c>
      <c r="E227" s="529"/>
      <c r="F227" s="529"/>
      <c r="G227" s="529"/>
      <c r="H227" s="237">
        <v>5</v>
      </c>
      <c r="I227" s="225"/>
      <c r="J227" s="225"/>
      <c r="K227" s="530" t="s">
        <v>133</v>
      </c>
      <c r="L227" s="531"/>
      <c r="M227" s="531"/>
      <c r="N227" s="531"/>
      <c r="O227" s="531"/>
      <c r="P227" s="532"/>
      <c r="Q227" s="448" t="s">
        <v>134</v>
      </c>
      <c r="R227" s="448"/>
      <c r="S227" s="448"/>
      <c r="T227" s="448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33" t="s">
        <v>135</v>
      </c>
      <c r="E230" s="534"/>
      <c r="F230" s="534"/>
      <c r="G230" s="534"/>
      <c r="H230" s="534"/>
      <c r="I230" s="534"/>
      <c r="J230" s="534"/>
      <c r="K230" s="534"/>
      <c r="L230" s="534"/>
      <c r="M230" s="534"/>
      <c r="N230" s="534"/>
      <c r="O230" s="535"/>
      <c r="P230" s="518" t="s">
        <v>136</v>
      </c>
      <c r="Q230" s="519"/>
      <c r="R230" s="520"/>
      <c r="S230" s="524" t="s">
        <v>137</v>
      </c>
      <c r="T230" s="526" t="s">
        <v>138</v>
      </c>
    </row>
    <row r="231" spans="2:20" s="1" customFormat="1" ht="29" customHeight="1" thickBot="1">
      <c r="B231" s="228" t="s">
        <v>139</v>
      </c>
      <c r="C231" s="229"/>
      <c r="D231" s="230">
        <v>1</v>
      </c>
      <c r="E231" s="528">
        <v>2</v>
      </c>
      <c r="F231" s="528"/>
      <c r="G231" s="238">
        <v>3</v>
      </c>
      <c r="H231" s="528">
        <v>4</v>
      </c>
      <c r="I231" s="528"/>
      <c r="J231" s="528">
        <v>5</v>
      </c>
      <c r="K231" s="528"/>
      <c r="L231" s="528"/>
      <c r="M231" s="528"/>
      <c r="N231" s="238">
        <v>6</v>
      </c>
      <c r="O231" s="231">
        <v>7</v>
      </c>
      <c r="P231" s="521"/>
      <c r="Q231" s="522"/>
      <c r="R231" s="523"/>
      <c r="S231" s="525"/>
      <c r="T231" s="527"/>
    </row>
    <row r="232" spans="2:20">
      <c r="B232" s="500" t="e">
        <f>IF(#REF!="","",#REF!)</f>
        <v>#REF!</v>
      </c>
      <c r="C232" s="501"/>
      <c r="D232" s="506" t="e">
        <f>IF(#REF!="","",#REF!)</f>
        <v>#REF!</v>
      </c>
      <c r="E232" s="509" t="e">
        <f>IF(#REF!="","",#REF!)</f>
        <v>#REF!</v>
      </c>
      <c r="F232" s="510"/>
      <c r="G232" s="471" t="e">
        <f>IF(#REF!="","",#REF!)</f>
        <v>#REF!</v>
      </c>
      <c r="H232" s="509" t="e">
        <f>IF(#REF!="","",#REF!)</f>
        <v>#REF!</v>
      </c>
      <c r="I232" s="510"/>
      <c r="J232" s="509" t="e">
        <f>IF(#REF!="","",#REF!)</f>
        <v>#REF!</v>
      </c>
      <c r="K232" s="515"/>
      <c r="L232" s="515"/>
      <c r="M232" s="510"/>
      <c r="N232" s="471" t="e">
        <f>IF(#REF!="","",#REF!)</f>
        <v>#REF!</v>
      </c>
      <c r="O232" s="474" t="e">
        <f>IF(#REF!="","",#REF!)</f>
        <v>#REF!</v>
      </c>
      <c r="P232" s="477" t="e">
        <f>IF(#REF!="","",#REF!)</f>
        <v>#REF!</v>
      </c>
      <c r="Q232" s="478"/>
      <c r="R232" s="479"/>
      <c r="S232" s="499"/>
      <c r="T232" s="232" t="s">
        <v>140</v>
      </c>
    </row>
    <row r="233" spans="2:20">
      <c r="B233" s="502"/>
      <c r="C233" s="503"/>
      <c r="D233" s="507"/>
      <c r="E233" s="511"/>
      <c r="F233" s="512"/>
      <c r="G233" s="472"/>
      <c r="H233" s="511"/>
      <c r="I233" s="512"/>
      <c r="J233" s="511"/>
      <c r="K233" s="516"/>
      <c r="L233" s="516"/>
      <c r="M233" s="512"/>
      <c r="N233" s="472"/>
      <c r="O233" s="475"/>
      <c r="P233" s="480"/>
      <c r="Q233" s="481"/>
      <c r="R233" s="482"/>
      <c r="S233" s="487"/>
      <c r="T233" s="233" t="s">
        <v>141</v>
      </c>
    </row>
    <row r="234" spans="2:20">
      <c r="B234" s="502"/>
      <c r="C234" s="503"/>
      <c r="D234" s="507"/>
      <c r="E234" s="511"/>
      <c r="F234" s="512"/>
      <c r="G234" s="472"/>
      <c r="H234" s="511"/>
      <c r="I234" s="512"/>
      <c r="J234" s="511"/>
      <c r="K234" s="516"/>
      <c r="L234" s="516"/>
      <c r="M234" s="512"/>
      <c r="N234" s="472"/>
      <c r="O234" s="475"/>
      <c r="P234" s="480"/>
      <c r="Q234" s="481"/>
      <c r="R234" s="482"/>
      <c r="S234" s="487"/>
      <c r="T234" s="233"/>
    </row>
    <row r="235" spans="2:20" ht="14.65" thickBot="1">
      <c r="B235" s="504"/>
      <c r="C235" s="505"/>
      <c r="D235" s="508"/>
      <c r="E235" s="513"/>
      <c r="F235" s="514"/>
      <c r="G235" s="473"/>
      <c r="H235" s="513"/>
      <c r="I235" s="514"/>
      <c r="J235" s="513"/>
      <c r="K235" s="517"/>
      <c r="L235" s="517"/>
      <c r="M235" s="514"/>
      <c r="N235" s="473"/>
      <c r="O235" s="476"/>
      <c r="P235" s="483"/>
      <c r="Q235" s="484"/>
      <c r="R235" s="485"/>
      <c r="S235" s="488"/>
      <c r="T235" s="234" t="s">
        <v>142</v>
      </c>
    </row>
    <row r="236" spans="2:20">
      <c r="B236" s="500" t="e">
        <f>IF(#REF!="","",#REF!)</f>
        <v>#REF!</v>
      </c>
      <c r="C236" s="501"/>
      <c r="D236" s="506" t="e">
        <f>IF(#REF!="","",#REF!)</f>
        <v>#REF!</v>
      </c>
      <c r="E236" s="509" t="e">
        <f>IF(#REF!="","",#REF!)</f>
        <v>#REF!</v>
      </c>
      <c r="F236" s="510"/>
      <c r="G236" s="471" t="e">
        <f>IF(#REF!="","",#REF!)</f>
        <v>#REF!</v>
      </c>
      <c r="H236" s="509" t="e">
        <f>IF(#REF!="","",#REF!)</f>
        <v>#REF!</v>
      </c>
      <c r="I236" s="510"/>
      <c r="J236" s="509" t="e">
        <f>IF(#REF!="","",#REF!)</f>
        <v>#REF!</v>
      </c>
      <c r="K236" s="515"/>
      <c r="L236" s="515"/>
      <c r="M236" s="510"/>
      <c r="N236" s="471" t="e">
        <f>IF(#REF!="","",#REF!)</f>
        <v>#REF!</v>
      </c>
      <c r="O236" s="474" t="e">
        <f>IF(#REF!="","",#REF!)</f>
        <v>#REF!</v>
      </c>
      <c r="P236" s="477" t="e">
        <f>IF(#REF!="","",#REF!)</f>
        <v>#REF!</v>
      </c>
      <c r="Q236" s="478"/>
      <c r="R236" s="479"/>
      <c r="S236" s="486"/>
      <c r="T236" s="233" t="s">
        <v>140</v>
      </c>
    </row>
    <row r="237" spans="2:20">
      <c r="B237" s="502"/>
      <c r="C237" s="503"/>
      <c r="D237" s="507"/>
      <c r="E237" s="511"/>
      <c r="F237" s="512"/>
      <c r="G237" s="472"/>
      <c r="H237" s="511"/>
      <c r="I237" s="512"/>
      <c r="J237" s="511"/>
      <c r="K237" s="516"/>
      <c r="L237" s="516"/>
      <c r="M237" s="512"/>
      <c r="N237" s="472"/>
      <c r="O237" s="475"/>
      <c r="P237" s="480"/>
      <c r="Q237" s="481"/>
      <c r="R237" s="482"/>
      <c r="S237" s="487"/>
      <c r="T237" s="233" t="s">
        <v>141</v>
      </c>
    </row>
    <row r="238" spans="2:20">
      <c r="B238" s="502"/>
      <c r="C238" s="503"/>
      <c r="D238" s="507"/>
      <c r="E238" s="511"/>
      <c r="F238" s="512"/>
      <c r="G238" s="472"/>
      <c r="H238" s="511"/>
      <c r="I238" s="512"/>
      <c r="J238" s="511"/>
      <c r="K238" s="516"/>
      <c r="L238" s="516"/>
      <c r="M238" s="512"/>
      <c r="N238" s="472"/>
      <c r="O238" s="475"/>
      <c r="P238" s="480"/>
      <c r="Q238" s="481"/>
      <c r="R238" s="482"/>
      <c r="S238" s="487"/>
      <c r="T238" s="233"/>
    </row>
    <row r="239" spans="2:20" ht="14.65" thickBot="1">
      <c r="B239" s="504"/>
      <c r="C239" s="505"/>
      <c r="D239" s="508"/>
      <c r="E239" s="513"/>
      <c r="F239" s="514"/>
      <c r="G239" s="473"/>
      <c r="H239" s="513"/>
      <c r="I239" s="514"/>
      <c r="J239" s="513"/>
      <c r="K239" s="517"/>
      <c r="L239" s="517"/>
      <c r="M239" s="514"/>
      <c r="N239" s="473"/>
      <c r="O239" s="476"/>
      <c r="P239" s="483"/>
      <c r="Q239" s="484"/>
      <c r="R239" s="485"/>
      <c r="S239" s="488"/>
      <c r="T239" s="234" t="s">
        <v>142</v>
      </c>
    </row>
    <row r="241" spans="2:20" ht="14.65" thickBot="1">
      <c r="B241" s="225" t="s">
        <v>144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89" t="s">
        <v>143</v>
      </c>
      <c r="O241" s="489"/>
      <c r="P241" s="489"/>
      <c r="Q241" s="489"/>
      <c r="R241" s="489"/>
      <c r="S241" s="489"/>
      <c r="T241" s="489"/>
    </row>
    <row r="242" spans="2:20" ht="30.75" customHeight="1" thickBot="1">
      <c r="B242" s="490" t="e">
        <f>IF(P232=P236,"",IF(P232&gt;P236,B232,B236))</f>
        <v>#REF!</v>
      </c>
      <c r="C242" s="491"/>
      <c r="D242" s="491"/>
      <c r="E242" s="492"/>
      <c r="F242" s="493" t="s">
        <v>145</v>
      </c>
      <c r="G242" s="493"/>
      <c r="H242" s="496" t="e">
        <f>IF(B242=B232,P232,P236)</f>
        <v>#REF!</v>
      </c>
      <c r="I242" s="497"/>
      <c r="J242" s="236" t="s">
        <v>146</v>
      </c>
      <c r="K242" s="497" t="e">
        <f>IF(H242=P232,P236,P232)</f>
        <v>#REF!</v>
      </c>
      <c r="L242" s="497"/>
      <c r="M242" s="498"/>
      <c r="N242" s="494"/>
      <c r="O242" s="494"/>
      <c r="P242" s="494"/>
      <c r="Q242" s="494"/>
      <c r="R242" s="494"/>
      <c r="S242" s="494"/>
      <c r="T242" s="495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63" t="s">
        <v>147</v>
      </c>
      <c r="C245" s="464"/>
      <c r="D245" s="464"/>
      <c r="E245" s="464"/>
      <c r="F245" s="464"/>
      <c r="G245" s="464"/>
      <c r="H245" s="465"/>
      <c r="I245" s="444" t="s">
        <v>148</v>
      </c>
      <c r="J245" s="464"/>
      <c r="K245" s="464"/>
      <c r="L245" s="464"/>
      <c r="M245" s="464"/>
      <c r="N245" s="464"/>
      <c r="O245" s="464"/>
      <c r="P245" s="464"/>
      <c r="Q245" s="464"/>
      <c r="R245" s="464"/>
      <c r="S245" s="464"/>
      <c r="T245" s="465"/>
    </row>
    <row r="246" spans="2:20">
      <c r="B246" s="466"/>
      <c r="C246" s="467"/>
      <c r="D246" s="468" t="s">
        <v>149</v>
      </c>
      <c r="E246" s="469"/>
      <c r="F246" s="469"/>
      <c r="G246" s="469"/>
      <c r="H246" s="470"/>
      <c r="I246" s="469"/>
      <c r="J246" s="469"/>
      <c r="K246" s="469"/>
      <c r="L246" s="469"/>
      <c r="M246" s="469"/>
      <c r="N246" s="469"/>
      <c r="O246" s="469"/>
      <c r="P246" s="469"/>
      <c r="Q246" s="467"/>
      <c r="R246" s="468" t="s">
        <v>149</v>
      </c>
      <c r="S246" s="469"/>
      <c r="T246" s="470"/>
    </row>
    <row r="247" spans="2:20">
      <c r="B247" s="453"/>
      <c r="C247" s="454"/>
      <c r="D247" s="455" t="s">
        <v>140</v>
      </c>
      <c r="E247" s="456"/>
      <c r="F247" s="456"/>
      <c r="G247" s="456"/>
      <c r="H247" s="457"/>
      <c r="I247" s="456"/>
      <c r="J247" s="456"/>
      <c r="K247" s="456"/>
      <c r="L247" s="456"/>
      <c r="M247" s="456"/>
      <c r="N247" s="456"/>
      <c r="O247" s="456"/>
      <c r="P247" s="456"/>
      <c r="Q247" s="454"/>
      <c r="R247" s="455" t="s">
        <v>140</v>
      </c>
      <c r="S247" s="456"/>
      <c r="T247" s="457"/>
    </row>
    <row r="248" spans="2:20" ht="14.65" thickBot="1">
      <c r="B248" s="458"/>
      <c r="C248" s="459"/>
      <c r="D248" s="460" t="s">
        <v>150</v>
      </c>
      <c r="E248" s="461"/>
      <c r="F248" s="461"/>
      <c r="G248" s="461"/>
      <c r="H248" s="462"/>
      <c r="I248" s="461"/>
      <c r="J248" s="461"/>
      <c r="K248" s="461"/>
      <c r="L248" s="461"/>
      <c r="M248" s="461"/>
      <c r="N248" s="461"/>
      <c r="O248" s="461"/>
      <c r="P248" s="461"/>
      <c r="Q248" s="459"/>
      <c r="R248" s="460" t="s">
        <v>150</v>
      </c>
      <c r="S248" s="461"/>
      <c r="T248" s="462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42" t="s">
        <v>151</v>
      </c>
      <c r="C250" s="443"/>
      <c r="D250" s="443"/>
      <c r="E250" s="443"/>
      <c r="F250" s="443"/>
      <c r="G250" s="443"/>
      <c r="H250" s="444"/>
      <c r="I250" s="445" t="s">
        <v>152</v>
      </c>
      <c r="J250" s="443"/>
      <c r="K250" s="443"/>
      <c r="L250" s="443"/>
      <c r="M250" s="443"/>
      <c r="N250" s="443"/>
      <c r="O250" s="443"/>
      <c r="P250" s="443"/>
      <c r="Q250" s="443"/>
      <c r="R250" s="443"/>
      <c r="S250" s="443"/>
      <c r="T250" s="446"/>
    </row>
    <row r="251" spans="2:20" ht="28.25" customHeight="1">
      <c r="B251" s="447"/>
      <c r="C251" s="448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  <c r="O251" s="448"/>
      <c r="P251" s="448"/>
      <c r="Q251" s="448"/>
      <c r="R251" s="448"/>
      <c r="S251" s="448"/>
      <c r="T251" s="449"/>
    </row>
    <row r="252" spans="2:20" ht="28.25" customHeight="1" thickBot="1">
      <c r="B252" s="450"/>
      <c r="C252" s="451"/>
      <c r="D252" s="451"/>
      <c r="E252" s="451"/>
      <c r="F252" s="451"/>
      <c r="G252" s="451"/>
      <c r="H252" s="451"/>
      <c r="I252" s="451"/>
      <c r="J252" s="451"/>
      <c r="K252" s="451"/>
      <c r="L252" s="451"/>
      <c r="M252" s="451"/>
      <c r="N252" s="451"/>
      <c r="O252" s="451"/>
      <c r="P252" s="451"/>
      <c r="Q252" s="451"/>
      <c r="R252" s="451"/>
      <c r="S252" s="451"/>
      <c r="T252" s="452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B1:AU27"/>
  <sheetViews>
    <sheetView showGridLines="0" workbookViewId="0">
      <selection activeCell="E3" sqref="B3:T34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78" t="s">
        <v>0</v>
      </c>
      <c r="C1" s="578"/>
      <c r="D1" s="578"/>
      <c r="E1" s="3" t="s">
        <v>86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23" t="s">
        <v>1</v>
      </c>
      <c r="R1" s="423"/>
      <c r="S1" s="423"/>
      <c r="T1" s="423"/>
      <c r="U1" s="42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579" t="s">
        <v>3</v>
      </c>
      <c r="D2" s="579"/>
      <c r="E2" s="580"/>
      <c r="F2" s="430">
        <v>1</v>
      </c>
      <c r="G2" s="428"/>
      <c r="H2" s="429">
        <v>2</v>
      </c>
      <c r="I2" s="428"/>
      <c r="J2" s="429">
        <v>3</v>
      </c>
      <c r="K2" s="428"/>
      <c r="L2" s="429">
        <v>4</v>
      </c>
      <c r="M2" s="430"/>
      <c r="N2" s="431" t="s">
        <v>4</v>
      </c>
      <c r="O2" s="432"/>
      <c r="P2" s="433" t="s">
        <v>76</v>
      </c>
      <c r="Q2" s="434"/>
      <c r="R2" s="435" t="s">
        <v>5</v>
      </c>
      <c r="S2" s="435"/>
      <c r="T2" s="100" t="s">
        <v>6</v>
      </c>
      <c r="W2" s="6">
        <v>1</v>
      </c>
      <c r="X2" s="439" t="str">
        <f>IF(ISERROR(INDEX($C$3:$C$6,MATCH(W2,$T$3:$T$6,0))),"",(INDEX($C$3:$C$6,MATCH(W2,$T$3:$T$6,0))))</f>
        <v/>
      </c>
      <c r="Y2" s="440"/>
      <c r="Z2" s="441"/>
      <c r="AB2" s="420" t="s">
        <v>77</v>
      </c>
      <c r="AC2" s="420"/>
      <c r="AD2" s="420"/>
      <c r="AE2" s="420"/>
      <c r="AG2" s="5" t="s">
        <v>78</v>
      </c>
      <c r="AK2" s="421" t="s">
        <v>79</v>
      </c>
      <c r="AL2" s="421"/>
      <c r="AP2" s="5" t="s">
        <v>80</v>
      </c>
    </row>
    <row r="3" spans="2:47" ht="24" customHeight="1">
      <c r="B3" s="172">
        <v>1</v>
      </c>
      <c r="C3" s="576" t="str">
        <f>IF(GROUPS!J9="","",GROUPS!J9)</f>
        <v/>
      </c>
      <c r="D3" s="576"/>
      <c r="E3" s="577"/>
      <c r="F3" s="169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413" t="str">
        <f>IF(ISERROR(IF(AND(T9="",T13="",T17=""),"",SUM(AB3:AD3)+(N3-O3)/1000)+(AK3/10000)),"",IF(AND(T9="",T13="",T17=""),"",SUM(AB3:AD3)+(N3-O3)/1000)+(AK3/10000)+(AG3/100000))</f>
        <v/>
      </c>
      <c r="S3" s="413"/>
      <c r="T3" s="112" t="str">
        <f>IF(ISERROR(IF(C3="","",RANK(R3,$R$3:$S$6,0))),"",IF(C3="","",RANK(R3,$R$3:$S$6,0)))</f>
        <v/>
      </c>
      <c r="U3" s="8"/>
      <c r="V3" s="8"/>
      <c r="W3" s="6">
        <v>2</v>
      </c>
      <c r="X3" s="439" t="str">
        <f t="shared" ref="X3:X5" si="0">IF(ISERROR(INDEX($C$3:$C$6,MATCH(W3,$T$3:$T$6,0))),"",(INDEX($C$3:$C$6,MATCH(W3,$T$3:$T$6,0))))</f>
        <v/>
      </c>
      <c r="Y3" s="440"/>
      <c r="Z3" s="441"/>
      <c r="AB3" s="9" t="str">
        <f>IF(H3="","",IF(H3&gt;I3,2,1))</f>
        <v/>
      </c>
      <c r="AC3" s="9" t="str">
        <f>IF(J3="","",IF(J3&gt;K3,2,1))</f>
        <v/>
      </c>
      <c r="AD3" s="9" t="str">
        <f>IF(L3="","",IF(L3&gt;M3,2,1))</f>
        <v/>
      </c>
      <c r="AE3" s="168"/>
      <c r="AG3" s="10">
        <f>SUM(AH3:AJ3)</f>
        <v>0</v>
      </c>
      <c r="AH3" s="9">
        <f>F9+H9+J9+L9+N9+P9+R9</f>
        <v>0</v>
      </c>
      <c r="AI3" s="9">
        <f>F13+H13+J13+L13+N13+P13+R13</f>
        <v>0</v>
      </c>
      <c r="AJ3" s="9">
        <f>F17+H17+J17+L17+N17+P17+R17</f>
        <v>0</v>
      </c>
      <c r="AK3" s="408">
        <f>SUM(AH3:AJ3)-SUM(AM3:AO3)</f>
        <v>0</v>
      </c>
      <c r="AL3" s="409"/>
      <c r="AM3" s="9">
        <f>AH5</f>
        <v>0</v>
      </c>
      <c r="AN3" s="9">
        <f>AI4</f>
        <v>0</v>
      </c>
      <c r="AO3" s="9">
        <f>AJ6</f>
        <v>0</v>
      </c>
      <c r="AP3" s="8">
        <f>SUM(AM3:AO3)</f>
        <v>0</v>
      </c>
    </row>
    <row r="4" spans="2:47" ht="24" customHeight="1">
      <c r="B4" s="172">
        <v>2</v>
      </c>
      <c r="C4" s="576" t="str">
        <f>IF(GROUPS!J10="","",GROUPS!J10)</f>
        <v/>
      </c>
      <c r="D4" s="576"/>
      <c r="E4" s="577"/>
      <c r="F4" s="170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413" t="str">
        <f>IF(ISERROR(IF(AND(T10="",U13="",U18=""),"",SUM(AB4:AD4)+(N4-O4)/1000)+(AK4/10000)+(AG4/100000)),"",IF(AND(T10="",U13="",U18=""),"",SUM(AB4:AD4)+(N4-O4)/1000)+(AK4/10000)+(AG4/100000))</f>
        <v/>
      </c>
      <c r="S4" s="413"/>
      <c r="T4" s="112" t="str">
        <f>IF(ISERROR(IF(C4="","",RANK(R4,$R$3:$S$6,0))),"",IF(C4="","",RANK(R4,$R$3:$S$6,0)))</f>
        <v/>
      </c>
      <c r="U4" s="8"/>
      <c r="V4" s="8"/>
      <c r="W4" s="6">
        <v>3</v>
      </c>
      <c r="X4" s="436" t="str">
        <f t="shared" si="0"/>
        <v/>
      </c>
      <c r="Y4" s="437"/>
      <c r="Z4" s="438"/>
      <c r="AB4" s="9" t="str">
        <f>IF(F4="","",IF(F4&gt;G4,2,1))</f>
        <v/>
      </c>
      <c r="AC4" s="9" t="str">
        <f>IF(J4="","",IF(J4&gt;K4,2,1))</f>
        <v/>
      </c>
      <c r="AD4" s="9" t="str">
        <f>IF(L4="","",IF(L4&gt;M4,2,1))</f>
        <v/>
      </c>
      <c r="AE4" s="168"/>
      <c r="AG4" s="10">
        <f t="shared" ref="AG4:AG6" si="1">SUM(AH4:AJ4)</f>
        <v>0</v>
      </c>
      <c r="AH4" s="9">
        <f>F10+H10+J10+L10+N10+P10+R10</f>
        <v>0</v>
      </c>
      <c r="AI4" s="9">
        <f>G13+I13+K13+M13+O13+Q13+S13</f>
        <v>0</v>
      </c>
      <c r="AJ4" s="9">
        <f>G18+I18+K18+M18+O18+Q18+S18</f>
        <v>0</v>
      </c>
      <c r="AK4" s="408">
        <f t="shared" ref="AK4:AK6" si="2">SUM(AH4:AJ4)-SUM(AM4:AO4)</f>
        <v>0</v>
      </c>
      <c r="AL4" s="409"/>
      <c r="AM4" s="9">
        <f>AH6</f>
        <v>0</v>
      </c>
      <c r="AN4" s="9">
        <f>AI3</f>
        <v>0</v>
      </c>
      <c r="AO4" s="9">
        <f>AJ5</f>
        <v>0</v>
      </c>
      <c r="AP4" s="8">
        <f t="shared" ref="AP4:AP6" si="3">SUM(AM4:AO4)</f>
        <v>0</v>
      </c>
    </row>
    <row r="5" spans="2:47" ht="24" customHeight="1">
      <c r="B5" s="172">
        <v>3</v>
      </c>
      <c r="C5" s="576" t="str">
        <f>IF(GROUPS!J11="","",GROUPS!J11)</f>
        <v/>
      </c>
      <c r="D5" s="576"/>
      <c r="E5" s="577"/>
      <c r="F5" s="170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413" t="str">
        <f>IF(ISERROR(IF(AND(U9="",T14="",T18=""),"",SUM(AB5:AD5)+(N5-O5)/1000)+(AK5/10000)+(AG5/100000)),"",IF(AND(U9="",T14="",T18=""),"",SUM(AB5:AD5)+(N5-O5)/1000)+(AK5/10000)+(AG5/100000))</f>
        <v/>
      </c>
      <c r="S5" s="413"/>
      <c r="T5" s="112" t="str">
        <f>IF(ISERROR(IF(C5="","",RANK(R5,$R$3:$S$6,0))),"",IF(C5="","",RANK(R5,$R$3:$S$6,0)))</f>
        <v/>
      </c>
      <c r="U5" s="8"/>
      <c r="V5" s="8"/>
      <c r="W5" s="6">
        <v>4</v>
      </c>
      <c r="X5" s="436" t="str">
        <f t="shared" si="0"/>
        <v/>
      </c>
      <c r="Y5" s="437"/>
      <c r="Z5" s="438"/>
      <c r="AB5" s="9" t="str">
        <f t="shared" ref="AB5:AB6" si="4">IF(F5="","",IF(F5&gt;G5,2,1))</f>
        <v/>
      </c>
      <c r="AC5" s="9" t="str">
        <f>IF(H5="","",IF(H5&gt;I5,2,1))</f>
        <v/>
      </c>
      <c r="AD5" s="9" t="str">
        <f>IF(L5="","",IF(L5&gt;M5,2,1))</f>
        <v/>
      </c>
      <c r="AE5" s="168"/>
      <c r="AG5" s="10">
        <f t="shared" si="1"/>
        <v>0</v>
      </c>
      <c r="AH5" s="9">
        <f>G9+I9+K9+M9+O9+Q9+S9</f>
        <v>0</v>
      </c>
      <c r="AI5" s="9">
        <f>F14+H14+J14+L14+N14+P14+R14</f>
        <v>0</v>
      </c>
      <c r="AJ5" s="9">
        <f>F18+H18+J18+L18+N18+P18+R18</f>
        <v>0</v>
      </c>
      <c r="AK5" s="408">
        <f t="shared" si="2"/>
        <v>0</v>
      </c>
      <c r="AL5" s="409"/>
      <c r="AM5" s="9">
        <f>AH3</f>
        <v>0</v>
      </c>
      <c r="AN5" s="9">
        <f>AI6</f>
        <v>0</v>
      </c>
      <c r="AO5" s="9">
        <f>AJ4</f>
        <v>0</v>
      </c>
      <c r="AP5" s="8">
        <f t="shared" si="3"/>
        <v>0</v>
      </c>
    </row>
    <row r="6" spans="2:47" ht="24" customHeight="1" thickBot="1">
      <c r="B6" s="173">
        <v>4</v>
      </c>
      <c r="C6" s="581" t="str">
        <f>IF(GROUPS!J12="","",GROUPS!J12)</f>
        <v/>
      </c>
      <c r="D6" s="581"/>
      <c r="E6" s="582"/>
      <c r="F6" s="171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407" t="str">
        <f>IF(ISERROR(IF(AND(U10="",U14="",U17=""),"",SUM(AB6:AD6)+(N6-O6)/1000)+(AK6/10000)+(AG6/100000)),"",IF(AND(U10="",U14="",U17=""),"",SUM(AB6:AD6)+(N6-O6)/1000)+(AK6/10000)+(AG6/100000))</f>
        <v/>
      </c>
      <c r="S6" s="407"/>
      <c r="T6" s="126" t="str">
        <f>IF(ISERROR(IF(C6="","",RANK(R6,$R$3:$S$6,0))),"",IF(C6="","",RANK(R6,$R$3:$S$6,0)))</f>
        <v/>
      </c>
      <c r="AB6" s="9" t="str">
        <f t="shared" si="4"/>
        <v/>
      </c>
      <c r="AC6" s="9" t="str">
        <f>IF(H6="","",IF(H6&gt;I6,2,1))</f>
        <v/>
      </c>
      <c r="AD6" s="9" t="str">
        <f>IF(J6="","",IF(J6&gt;K6,2,1))</f>
        <v/>
      </c>
      <c r="AE6" s="168"/>
      <c r="AG6" s="10">
        <f t="shared" si="1"/>
        <v>0</v>
      </c>
      <c r="AH6" s="9">
        <f>G10+I10+K10+M10+O10+Q10+S10</f>
        <v>0</v>
      </c>
      <c r="AI6" s="9">
        <f>G14+I14+K14+M14+O14+Q14+S14</f>
        <v>0</v>
      </c>
      <c r="AJ6" s="9">
        <f>G17+I17+K17+M17+O17+Q17+S17</f>
        <v>0</v>
      </c>
      <c r="AK6" s="408">
        <f t="shared" si="2"/>
        <v>0</v>
      </c>
      <c r="AL6" s="409"/>
      <c r="AM6" s="9">
        <f>AH4</f>
        <v>0</v>
      </c>
      <c r="AN6" s="9">
        <f>AI5</f>
        <v>0</v>
      </c>
      <c r="AO6" s="9">
        <f>AJ3</f>
        <v>0</v>
      </c>
      <c r="AP6" s="8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94" t="s">
        <v>7</v>
      </c>
      <c r="C8" s="399"/>
      <c r="D8" s="399"/>
      <c r="E8" s="395"/>
      <c r="F8" s="400" t="s">
        <v>8</v>
      </c>
      <c r="G8" s="401"/>
      <c r="H8" s="397" t="s">
        <v>9</v>
      </c>
      <c r="I8" s="401"/>
      <c r="J8" s="397" t="s">
        <v>10</v>
      </c>
      <c r="K8" s="401"/>
      <c r="L8" s="397" t="s">
        <v>11</v>
      </c>
      <c r="M8" s="401"/>
      <c r="N8" s="397" t="s">
        <v>12</v>
      </c>
      <c r="O8" s="401"/>
      <c r="P8" s="397" t="s">
        <v>13</v>
      </c>
      <c r="Q8" s="401"/>
      <c r="R8" s="397" t="s">
        <v>14</v>
      </c>
      <c r="S8" s="398"/>
      <c r="T8" s="394" t="s">
        <v>15</v>
      </c>
      <c r="U8" s="395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9" t="str">
        <f>IF(F9="","",IF(F9&gt;G9,1,0))</f>
        <v/>
      </c>
      <c r="AC9" s="9" t="str">
        <f>IF(G9="","",IF(G9&gt;F9,1,0))</f>
        <v/>
      </c>
      <c r="AD9" s="9" t="str">
        <f>IF(H9="","",IF(H9&gt;I9,1,0))</f>
        <v/>
      </c>
      <c r="AE9" s="9" t="str">
        <f>IF(I9="","",IF(I9&gt;H9,1,0))</f>
        <v/>
      </c>
      <c r="AF9" s="9" t="str">
        <f>IF(J9="","",IF(J9&gt;K9,1,0))</f>
        <v/>
      </c>
      <c r="AG9" s="9" t="str">
        <f>IF(K9="","",IF(K9&gt;J9,1,0))</f>
        <v/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9" t="str">
        <f>IF(F10="","",IF(F10&gt;G10,1,0))</f>
        <v/>
      </c>
      <c r="AC10" s="9" t="str">
        <f>IF(G10="","",IF(G10&gt;F10,1,0))</f>
        <v/>
      </c>
      <c r="AD10" s="9" t="str">
        <f>IF(H10="","",IF(H10&gt;I10,1,0))</f>
        <v/>
      </c>
      <c r="AE10" s="9" t="str">
        <f>IF(I10="","",IF(I10&gt;H10,1,0))</f>
        <v/>
      </c>
      <c r="AF10" s="9" t="str">
        <f>IF(J10="","",IF(J10&gt;K10,1,0))</f>
        <v/>
      </c>
      <c r="AG10" s="9" t="str">
        <f>IF(K10="","",IF(K10&gt;J10,1,0))</f>
        <v/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94" t="s">
        <v>16</v>
      </c>
      <c r="C12" s="399"/>
      <c r="D12" s="399"/>
      <c r="E12" s="395"/>
      <c r="F12" s="400" t="s">
        <v>8</v>
      </c>
      <c r="G12" s="401"/>
      <c r="H12" s="397" t="s">
        <v>9</v>
      </c>
      <c r="I12" s="401"/>
      <c r="J12" s="397" t="s">
        <v>10</v>
      </c>
      <c r="K12" s="401"/>
      <c r="L12" s="397" t="s">
        <v>11</v>
      </c>
      <c r="M12" s="401"/>
      <c r="N12" s="397" t="s">
        <v>12</v>
      </c>
      <c r="O12" s="401"/>
      <c r="P12" s="397" t="s">
        <v>13</v>
      </c>
      <c r="Q12" s="401"/>
      <c r="R12" s="397" t="s">
        <v>14</v>
      </c>
      <c r="S12" s="398"/>
      <c r="T12" s="394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9" t="str">
        <f>IF(F13="","",IF(F13&gt;G13,1,0))</f>
        <v/>
      </c>
      <c r="AC13" s="9" t="str">
        <f>IF(G13="","",IF(G13&gt;F13,1,0))</f>
        <v/>
      </c>
      <c r="AD13" s="9" t="str">
        <f>IF(H13="","",IF(H13&gt;I13,1,0))</f>
        <v/>
      </c>
      <c r="AE13" s="9" t="str">
        <f>IF(I13="","",IF(I13&gt;H13,1,0))</f>
        <v/>
      </c>
      <c r="AF13" s="9" t="str">
        <f>IF(J13="","",IF(J13&gt;K13,1,0))</f>
        <v/>
      </c>
      <c r="AG13" s="9" t="str">
        <f>IF(K13="","",IF(K13&gt;J13,1,0))</f>
        <v/>
      </c>
      <c r="AH13" s="9" t="str">
        <f>IF(L13="","",IF(L13&gt;M13,1,0))</f>
        <v/>
      </c>
      <c r="AI13" s="9" t="str">
        <f>IF(M13="","",IF(M13&gt;L13,1,0))</f>
        <v/>
      </c>
      <c r="AJ13" s="9" t="str">
        <f>IF(N13="","",IF(N13&gt;O13,1,0))</f>
        <v/>
      </c>
      <c r="AK13" s="9" t="str">
        <f>IF(O13="","",IF(O13&gt;N13,1,0))</f>
        <v/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9" t="str">
        <f>IF(F14="","",IF(F14&gt;G14,1,0))</f>
        <v/>
      </c>
      <c r="AC14" s="9" t="str">
        <f>IF(G14="","",IF(G14&gt;F14,1,0))</f>
        <v/>
      </c>
      <c r="AD14" s="9" t="str">
        <f>IF(H14="","",IF(H14&gt;I14,1,0))</f>
        <v/>
      </c>
      <c r="AE14" s="9" t="str">
        <f>IF(I14="","",IF(I14&gt;H14,1,0))</f>
        <v/>
      </c>
      <c r="AF14" s="9" t="str">
        <f>IF(J14="","",IF(J14&gt;K14,1,0))</f>
        <v/>
      </c>
      <c r="AG14" s="9" t="str">
        <f>IF(K14="","",IF(K14&gt;J14,1,0))</f>
        <v/>
      </c>
      <c r="AH14" s="9" t="str">
        <f>IF(L14="","",IF(L14&gt;M14,1,0))</f>
        <v/>
      </c>
      <c r="AI14" s="9" t="str">
        <f>IF(M14="","",IF(M14&gt;L14,1,0))</f>
        <v/>
      </c>
      <c r="AJ14" s="9" t="str">
        <f>IF(N14="","",IF(N14&gt;O14,1,0))</f>
        <v/>
      </c>
      <c r="AK14" s="9" t="str">
        <f>IF(O14="","",IF(O14&gt;N14,1,0))</f>
        <v/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9"/>
      <c r="D16" s="399"/>
      <c r="E16" s="395"/>
      <c r="F16" s="400" t="s">
        <v>8</v>
      </c>
      <c r="G16" s="401"/>
      <c r="H16" s="397" t="s">
        <v>9</v>
      </c>
      <c r="I16" s="401"/>
      <c r="J16" s="397" t="s">
        <v>10</v>
      </c>
      <c r="K16" s="401"/>
      <c r="L16" s="397" t="s">
        <v>11</v>
      </c>
      <c r="M16" s="401"/>
      <c r="N16" s="397" t="s">
        <v>12</v>
      </c>
      <c r="O16" s="401"/>
      <c r="P16" s="397" t="s">
        <v>13</v>
      </c>
      <c r="Q16" s="401"/>
      <c r="R16" s="397" t="s">
        <v>14</v>
      </c>
      <c r="S16" s="398"/>
      <c r="T16" s="394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9" t="str">
        <f>IF(F17="","",IF(F17&gt;G17,1,0))</f>
        <v/>
      </c>
      <c r="AC17" s="9" t="str">
        <f>IF(G17="","",IF(G17&gt;F17,1,0))</f>
        <v/>
      </c>
      <c r="AD17" s="9" t="str">
        <f>IF(H17="","",IF(H17&gt;I17,1,0))</f>
        <v/>
      </c>
      <c r="AE17" s="9" t="str">
        <f>IF(I17="","",IF(I17&gt;H17,1,0))</f>
        <v/>
      </c>
      <c r="AF17" s="9" t="str">
        <f>IF(J17="","",IF(J17&gt;K17,1,0))</f>
        <v/>
      </c>
      <c r="AG17" s="9" t="str">
        <f>IF(K17="","",IF(K17&gt;J17,1,0))</f>
        <v/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9" t="str">
        <f>IF(F18="","",IF(F18&gt;G18,1,0))</f>
        <v/>
      </c>
      <c r="AC18" s="9" t="str">
        <f>IF(G18="","",IF(G18&gt;F18,1,0))</f>
        <v/>
      </c>
      <c r="AD18" s="9" t="str">
        <f>IF(H18="","",IF(H18&gt;I18,1,0))</f>
        <v/>
      </c>
      <c r="AE18" s="9" t="str">
        <f>IF(I18="","",IF(I18&gt;H18,1,0))</f>
        <v/>
      </c>
      <c r="AF18" s="9" t="str">
        <f>IF(J18="","",IF(J18&gt;K18,1,0))</f>
        <v/>
      </c>
      <c r="AG18" s="9" t="str">
        <f>IF(K18="","",IF(K18&gt;J18,1,0))</f>
        <v/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187</v>
      </c>
    </row>
    <row r="21" spans="2:41"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zoomScale="90" zoomScaleNormal="90" workbookViewId="0">
      <selection activeCell="E3" sqref="B3:T34"/>
    </sheetView>
  </sheetViews>
  <sheetFormatPr defaultRowHeight="14.25"/>
  <cols>
    <col min="1" max="1" width="2.332031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36" t="s">
        <v>124</v>
      </c>
      <c r="F2" s="537"/>
      <c r="G2" s="537"/>
      <c r="H2" s="537"/>
      <c r="I2" s="537"/>
      <c r="J2" s="537"/>
      <c r="K2" s="537"/>
      <c r="L2" s="537"/>
      <c r="M2" s="537"/>
      <c r="N2" s="537"/>
      <c r="O2" s="538"/>
    </row>
    <row r="3" spans="1:20" ht="15.75">
      <c r="E3" s="539" t="s">
        <v>125</v>
      </c>
      <c r="F3" s="540"/>
      <c r="G3" s="540"/>
      <c r="H3" s="540"/>
      <c r="I3" s="540"/>
      <c r="J3" s="540"/>
      <c r="K3" s="540"/>
      <c r="L3" s="540"/>
      <c r="M3" s="540"/>
      <c r="N3" s="540"/>
      <c r="O3" s="541"/>
    </row>
    <row r="4" spans="1:20" ht="15.75">
      <c r="E4" s="539" t="s">
        <v>126</v>
      </c>
      <c r="F4" s="540"/>
      <c r="G4" s="540"/>
      <c r="H4" s="540"/>
      <c r="I4" s="540"/>
      <c r="J4" s="540"/>
      <c r="K4" s="540"/>
      <c r="L4" s="540"/>
      <c r="M4" s="540"/>
      <c r="N4" s="540"/>
      <c r="O4" s="541"/>
    </row>
    <row r="5" spans="1:20" ht="15.75">
      <c r="E5" s="539"/>
      <c r="F5" s="540"/>
      <c r="G5" s="540"/>
      <c r="H5" s="540"/>
      <c r="I5" s="540"/>
      <c r="J5" s="540"/>
      <c r="K5" s="540"/>
      <c r="L5" s="540"/>
      <c r="M5" s="540"/>
      <c r="N5" s="540"/>
      <c r="O5" s="541"/>
    </row>
    <row r="6" spans="1:20" ht="15.75">
      <c r="E6" s="539" t="s">
        <v>153</v>
      </c>
      <c r="F6" s="540"/>
      <c r="G6" s="540"/>
      <c r="H6" s="540"/>
      <c r="I6" s="540"/>
      <c r="J6" s="540"/>
      <c r="K6" s="540"/>
      <c r="L6" s="540"/>
      <c r="M6" s="540"/>
      <c r="N6" s="540"/>
      <c r="O6" s="541"/>
    </row>
    <row r="7" spans="1:20" ht="16.149999999999999" thickBot="1">
      <c r="E7" s="545" t="s">
        <v>127</v>
      </c>
      <c r="F7" s="546"/>
      <c r="G7" s="546"/>
      <c r="H7" s="546"/>
      <c r="I7" s="546"/>
      <c r="J7" s="546"/>
      <c r="K7" s="546"/>
      <c r="L7" s="546"/>
      <c r="M7" s="546"/>
      <c r="N7" s="546"/>
      <c r="O7" s="547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128</v>
      </c>
      <c r="C10" s="448" t="s">
        <v>158</v>
      </c>
      <c r="D10" s="448"/>
      <c r="E10" s="448"/>
      <c r="F10" s="448"/>
      <c r="G10" s="448"/>
      <c r="H10" s="448"/>
      <c r="I10" s="225"/>
      <c r="J10" s="225"/>
      <c r="K10" s="448" t="s">
        <v>129</v>
      </c>
      <c r="L10" s="448"/>
      <c r="M10" s="448"/>
      <c r="N10" s="448"/>
      <c r="O10" s="448"/>
      <c r="P10" s="448"/>
      <c r="Q10" s="448" t="s">
        <v>130</v>
      </c>
      <c r="R10" s="448"/>
      <c r="S10" s="448"/>
      <c r="T10" s="226" t="s">
        <v>131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48"/>
      <c r="L11" s="448"/>
      <c r="M11" s="448"/>
      <c r="N11" s="448"/>
      <c r="O11" s="448"/>
      <c r="P11" s="448"/>
      <c r="Q11" s="448"/>
      <c r="R11" s="448"/>
      <c r="S11" s="448"/>
      <c r="T11" s="227"/>
    </row>
    <row r="12" spans="1:20">
      <c r="B12" s="225"/>
      <c r="C12" s="225"/>
      <c r="D12" s="529" t="s">
        <v>132</v>
      </c>
      <c r="E12" s="529"/>
      <c r="F12" s="529"/>
      <c r="G12" s="529"/>
      <c r="H12" s="226">
        <v>5</v>
      </c>
      <c r="I12" s="225"/>
      <c r="J12" s="225"/>
      <c r="K12" s="530" t="s">
        <v>133</v>
      </c>
      <c r="L12" s="531"/>
      <c r="M12" s="531"/>
      <c r="N12" s="531"/>
      <c r="O12" s="531"/>
      <c r="P12" s="532"/>
      <c r="Q12" s="448" t="s">
        <v>134</v>
      </c>
      <c r="R12" s="448"/>
      <c r="S12" s="448"/>
      <c r="T12" s="448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33" t="s">
        <v>135</v>
      </c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5"/>
      <c r="P15" s="518" t="s">
        <v>136</v>
      </c>
      <c r="Q15" s="519"/>
      <c r="R15" s="520"/>
      <c r="S15" s="524" t="s">
        <v>137</v>
      </c>
      <c r="T15" s="526" t="s">
        <v>138</v>
      </c>
    </row>
    <row r="16" spans="1:20" s="1" customFormat="1" ht="29" customHeight="1" thickBot="1">
      <c r="B16" s="228" t="s">
        <v>139</v>
      </c>
      <c r="C16" s="229"/>
      <c r="D16" s="230">
        <v>1</v>
      </c>
      <c r="E16" s="528">
        <v>2</v>
      </c>
      <c r="F16" s="528"/>
      <c r="G16" s="238">
        <v>3</v>
      </c>
      <c r="H16" s="528">
        <v>4</v>
      </c>
      <c r="I16" s="528"/>
      <c r="J16" s="528">
        <v>5</v>
      </c>
      <c r="K16" s="528"/>
      <c r="L16" s="528"/>
      <c r="M16" s="528"/>
      <c r="N16" s="238">
        <v>6</v>
      </c>
      <c r="O16" s="231">
        <v>7</v>
      </c>
      <c r="P16" s="521"/>
      <c r="Q16" s="522"/>
      <c r="R16" s="523"/>
      <c r="S16" s="525"/>
      <c r="T16" s="527"/>
    </row>
    <row r="17" spans="2:20" ht="14.45" customHeight="1">
      <c r="B17" s="500" t="str">
        <f>IF(VIII!C9="","",VIII!C9)</f>
        <v/>
      </c>
      <c r="C17" s="501"/>
      <c r="D17" s="506" t="str">
        <f>IF(VIII!F9="","",VIII!F9)</f>
        <v/>
      </c>
      <c r="E17" s="509" t="str">
        <f>IF(VIII!H9="","",VIII!H9)</f>
        <v/>
      </c>
      <c r="F17" s="510"/>
      <c r="G17" s="548" t="str">
        <f>IF(VIII!J9="","",VIII!J9)</f>
        <v/>
      </c>
      <c r="H17" s="548" t="str">
        <f>IF(VIII!L9="","",VIII!L9)</f>
        <v/>
      </c>
      <c r="I17" s="548"/>
      <c r="J17" s="548" t="str">
        <f>IF(VIII!N9="","",VIII!N9)</f>
        <v/>
      </c>
      <c r="K17" s="548"/>
      <c r="L17" s="548"/>
      <c r="M17" s="548"/>
      <c r="N17" s="548" t="str">
        <f>IF(VIII!P9="","",VIII!P9)</f>
        <v/>
      </c>
      <c r="O17" s="551" t="str">
        <f>IF(VIII!R9="","",VIII!R9)</f>
        <v/>
      </c>
      <c r="P17" s="554" t="str">
        <f>IF(VIII!T9="","",VIII!T9)</f>
        <v/>
      </c>
      <c r="Q17" s="555"/>
      <c r="R17" s="556"/>
      <c r="S17" s="569"/>
      <c r="T17" s="232" t="s">
        <v>140</v>
      </c>
    </row>
    <row r="18" spans="2:20" ht="14.45" customHeight="1">
      <c r="B18" s="502"/>
      <c r="C18" s="503"/>
      <c r="D18" s="507"/>
      <c r="E18" s="511"/>
      <c r="F18" s="512"/>
      <c r="G18" s="549"/>
      <c r="H18" s="549"/>
      <c r="I18" s="549"/>
      <c r="J18" s="549"/>
      <c r="K18" s="549"/>
      <c r="L18" s="549"/>
      <c r="M18" s="549"/>
      <c r="N18" s="549"/>
      <c r="O18" s="552"/>
      <c r="P18" s="557"/>
      <c r="Q18" s="558"/>
      <c r="R18" s="559"/>
      <c r="S18" s="570"/>
      <c r="T18" s="233" t="s">
        <v>141</v>
      </c>
    </row>
    <row r="19" spans="2:20" ht="14.45" customHeight="1">
      <c r="B19" s="502"/>
      <c r="C19" s="503"/>
      <c r="D19" s="507"/>
      <c r="E19" s="511"/>
      <c r="F19" s="512"/>
      <c r="G19" s="549"/>
      <c r="H19" s="549"/>
      <c r="I19" s="549"/>
      <c r="J19" s="549"/>
      <c r="K19" s="549"/>
      <c r="L19" s="549"/>
      <c r="M19" s="549"/>
      <c r="N19" s="549"/>
      <c r="O19" s="552"/>
      <c r="P19" s="557"/>
      <c r="Q19" s="558"/>
      <c r="R19" s="559"/>
      <c r="S19" s="570"/>
      <c r="T19" s="233"/>
    </row>
    <row r="20" spans="2:20" ht="15" customHeight="1" thickBot="1">
      <c r="B20" s="504"/>
      <c r="C20" s="505"/>
      <c r="D20" s="508"/>
      <c r="E20" s="513"/>
      <c r="F20" s="514"/>
      <c r="G20" s="550"/>
      <c r="H20" s="550"/>
      <c r="I20" s="550"/>
      <c r="J20" s="550"/>
      <c r="K20" s="550"/>
      <c r="L20" s="550"/>
      <c r="M20" s="550"/>
      <c r="N20" s="550"/>
      <c r="O20" s="553"/>
      <c r="P20" s="560"/>
      <c r="Q20" s="561"/>
      <c r="R20" s="562"/>
      <c r="S20" s="571"/>
      <c r="T20" s="234" t="s">
        <v>142</v>
      </c>
    </row>
    <row r="21" spans="2:20" ht="14.45" customHeight="1">
      <c r="B21" s="500" t="str">
        <f>IF(VIII!E9="","",VIII!E9)</f>
        <v/>
      </c>
      <c r="C21" s="501"/>
      <c r="D21" s="506" t="str">
        <f>IF(VIII!G9="","",VIII!G9)</f>
        <v/>
      </c>
      <c r="E21" s="548" t="str">
        <f>IF(VIII!I9="","",VIII!I9)</f>
        <v/>
      </c>
      <c r="F21" s="548"/>
      <c r="G21" s="548" t="str">
        <f>IF(VIII!K9="","",VIII!K9)</f>
        <v/>
      </c>
      <c r="H21" s="548" t="str">
        <f>IF(VIII!M9="","",VIII!M9)</f>
        <v/>
      </c>
      <c r="I21" s="548"/>
      <c r="J21" s="548" t="str">
        <f>IF(VIII!O9="","",VIII!O9)</f>
        <v/>
      </c>
      <c r="K21" s="548"/>
      <c r="L21" s="548"/>
      <c r="M21" s="548"/>
      <c r="N21" s="548" t="str">
        <f>IF(VIII!Q9="","",VIII!Q9)</f>
        <v/>
      </c>
      <c r="O21" s="551" t="str">
        <f>IF(VIII!S9="","",VIII!S9)</f>
        <v/>
      </c>
      <c r="P21" s="563" t="str">
        <f>IF(VIII!U9="","",VIII!U9)</f>
        <v/>
      </c>
      <c r="Q21" s="564"/>
      <c r="R21" s="565"/>
      <c r="S21" s="572"/>
      <c r="T21" s="233" t="s">
        <v>140</v>
      </c>
    </row>
    <row r="22" spans="2:20" ht="14.45" customHeight="1">
      <c r="B22" s="502"/>
      <c r="C22" s="503"/>
      <c r="D22" s="507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52"/>
      <c r="P22" s="557"/>
      <c r="Q22" s="558"/>
      <c r="R22" s="559"/>
      <c r="S22" s="570"/>
      <c r="T22" s="233" t="s">
        <v>141</v>
      </c>
    </row>
    <row r="23" spans="2:20" ht="14.45" customHeight="1">
      <c r="B23" s="502"/>
      <c r="C23" s="503"/>
      <c r="D23" s="507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52"/>
      <c r="P23" s="557"/>
      <c r="Q23" s="558"/>
      <c r="R23" s="559"/>
      <c r="S23" s="570"/>
      <c r="T23" s="233"/>
    </row>
    <row r="24" spans="2:20" ht="15" customHeight="1" thickBot="1">
      <c r="B24" s="504"/>
      <c r="C24" s="505"/>
      <c r="D24" s="508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3"/>
      <c r="P24" s="560"/>
      <c r="Q24" s="561"/>
      <c r="R24" s="562"/>
      <c r="S24" s="571"/>
      <c r="T24" s="234" t="s">
        <v>142</v>
      </c>
    </row>
    <row r="26" spans="2:20" ht="14.65" thickBot="1">
      <c r="B26" s="225" t="s">
        <v>154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89" t="s">
        <v>143</v>
      </c>
      <c r="O26" s="489"/>
      <c r="P26" s="489"/>
      <c r="Q26" s="489"/>
      <c r="R26" s="489"/>
      <c r="S26" s="489"/>
      <c r="T26" s="489"/>
    </row>
    <row r="27" spans="2:20" ht="30.75" customHeight="1" thickBot="1">
      <c r="B27" s="490" t="str">
        <f>IF(P17=P21,"",IF(P17&gt;P21,B17,B21))</f>
        <v/>
      </c>
      <c r="C27" s="491"/>
      <c r="D27" s="491"/>
      <c r="E27" s="492"/>
      <c r="F27" s="566" t="s">
        <v>145</v>
      </c>
      <c r="G27" s="567"/>
      <c r="H27" s="496" t="str">
        <f>IF(B27=B17,P17,P21)</f>
        <v/>
      </c>
      <c r="I27" s="497"/>
      <c r="J27" s="236" t="s">
        <v>146</v>
      </c>
      <c r="K27" s="497" t="str">
        <f>IF(H27=P17,P21,P17)</f>
        <v/>
      </c>
      <c r="L27" s="497"/>
      <c r="M27" s="498"/>
      <c r="N27" s="568"/>
      <c r="O27" s="494"/>
      <c r="P27" s="494"/>
      <c r="Q27" s="494"/>
      <c r="R27" s="494"/>
      <c r="S27" s="494"/>
      <c r="T27" s="495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63" t="s">
        <v>147</v>
      </c>
      <c r="C30" s="464"/>
      <c r="D30" s="464"/>
      <c r="E30" s="464"/>
      <c r="F30" s="464"/>
      <c r="G30" s="464"/>
      <c r="H30" s="465"/>
      <c r="I30" s="444" t="s">
        <v>148</v>
      </c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5"/>
    </row>
    <row r="31" spans="2:20">
      <c r="B31" s="466"/>
      <c r="C31" s="467"/>
      <c r="D31" s="468" t="s">
        <v>149</v>
      </c>
      <c r="E31" s="469"/>
      <c r="F31" s="469"/>
      <c r="G31" s="469"/>
      <c r="H31" s="470"/>
      <c r="I31" s="469"/>
      <c r="J31" s="469"/>
      <c r="K31" s="469"/>
      <c r="L31" s="469"/>
      <c r="M31" s="469"/>
      <c r="N31" s="469"/>
      <c r="O31" s="469"/>
      <c r="P31" s="469"/>
      <c r="Q31" s="467"/>
      <c r="R31" s="468" t="s">
        <v>149</v>
      </c>
      <c r="S31" s="469"/>
      <c r="T31" s="470"/>
    </row>
    <row r="32" spans="2:20">
      <c r="B32" s="453"/>
      <c r="C32" s="454"/>
      <c r="D32" s="455" t="s">
        <v>140</v>
      </c>
      <c r="E32" s="456"/>
      <c r="F32" s="456"/>
      <c r="G32" s="456"/>
      <c r="H32" s="457"/>
      <c r="I32" s="456"/>
      <c r="J32" s="456"/>
      <c r="K32" s="456"/>
      <c r="L32" s="456"/>
      <c r="M32" s="456"/>
      <c r="N32" s="456"/>
      <c r="O32" s="456"/>
      <c r="P32" s="456"/>
      <c r="Q32" s="454"/>
      <c r="R32" s="455" t="s">
        <v>140</v>
      </c>
      <c r="S32" s="456"/>
      <c r="T32" s="457"/>
    </row>
    <row r="33" spans="1:20" ht="14.65" thickBot="1">
      <c r="B33" s="458"/>
      <c r="C33" s="459"/>
      <c r="D33" s="460" t="s">
        <v>150</v>
      </c>
      <c r="E33" s="461"/>
      <c r="F33" s="461"/>
      <c r="G33" s="461"/>
      <c r="H33" s="462"/>
      <c r="I33" s="461"/>
      <c r="J33" s="461"/>
      <c r="K33" s="461"/>
      <c r="L33" s="461"/>
      <c r="M33" s="461"/>
      <c r="N33" s="461"/>
      <c r="O33" s="461"/>
      <c r="P33" s="461"/>
      <c r="Q33" s="459"/>
      <c r="R33" s="460" t="s">
        <v>150</v>
      </c>
      <c r="S33" s="461"/>
      <c r="T33" s="462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42" t="s">
        <v>151</v>
      </c>
      <c r="C35" s="443"/>
      <c r="D35" s="443"/>
      <c r="E35" s="443"/>
      <c r="F35" s="443"/>
      <c r="G35" s="443"/>
      <c r="H35" s="444"/>
      <c r="I35" s="445" t="s">
        <v>152</v>
      </c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6"/>
    </row>
    <row r="36" spans="1:20" ht="28.25" customHeight="1">
      <c r="B36" s="447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9"/>
    </row>
    <row r="37" spans="1:20" ht="28.25" customHeight="1" thickBot="1">
      <c r="B37" s="450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2"/>
    </row>
    <row r="44" spans="1:20" ht="29" customHeight="1" thickBot="1">
      <c r="A44" s="235">
        <v>2</v>
      </c>
    </row>
    <row r="45" spans="1:20" ht="15.75">
      <c r="E45" s="536" t="s">
        <v>124</v>
      </c>
      <c r="F45" s="537"/>
      <c r="G45" s="537"/>
      <c r="H45" s="537"/>
      <c r="I45" s="537"/>
      <c r="J45" s="537"/>
      <c r="K45" s="537"/>
      <c r="L45" s="537"/>
      <c r="M45" s="537"/>
      <c r="N45" s="537"/>
      <c r="O45" s="538"/>
    </row>
    <row r="46" spans="1:20" ht="15.75">
      <c r="E46" s="539" t="s">
        <v>125</v>
      </c>
      <c r="F46" s="540"/>
      <c r="G46" s="540"/>
      <c r="H46" s="540"/>
      <c r="I46" s="540"/>
      <c r="J46" s="540"/>
      <c r="K46" s="540"/>
      <c r="L46" s="540"/>
      <c r="M46" s="540"/>
      <c r="N46" s="540"/>
      <c r="O46" s="541"/>
    </row>
    <row r="47" spans="1:20" ht="15.75">
      <c r="E47" s="539" t="s">
        <v>126</v>
      </c>
      <c r="F47" s="540"/>
      <c r="G47" s="540"/>
      <c r="H47" s="540"/>
      <c r="I47" s="540"/>
      <c r="J47" s="540"/>
      <c r="K47" s="540"/>
      <c r="L47" s="540"/>
      <c r="M47" s="540"/>
      <c r="N47" s="540"/>
      <c r="O47" s="541"/>
    </row>
    <row r="48" spans="1:20" ht="15.75">
      <c r="E48" s="539"/>
      <c r="F48" s="540"/>
      <c r="G48" s="540"/>
      <c r="H48" s="540"/>
      <c r="I48" s="540"/>
      <c r="J48" s="540"/>
      <c r="K48" s="540"/>
      <c r="L48" s="540"/>
      <c r="M48" s="540"/>
      <c r="N48" s="540"/>
      <c r="O48" s="541"/>
    </row>
    <row r="49" spans="2:20" ht="15.75">
      <c r="E49" s="539" t="s">
        <v>153</v>
      </c>
      <c r="F49" s="540"/>
      <c r="G49" s="540"/>
      <c r="H49" s="540"/>
      <c r="I49" s="540"/>
      <c r="J49" s="540"/>
      <c r="K49" s="540"/>
      <c r="L49" s="540"/>
      <c r="M49" s="540"/>
      <c r="N49" s="540"/>
      <c r="O49" s="541"/>
    </row>
    <row r="50" spans="2:20" ht="16.149999999999999" thickBot="1">
      <c r="E50" s="545" t="s">
        <v>127</v>
      </c>
      <c r="F50" s="546"/>
      <c r="G50" s="546"/>
      <c r="H50" s="546"/>
      <c r="I50" s="546"/>
      <c r="J50" s="546"/>
      <c r="K50" s="546"/>
      <c r="L50" s="546"/>
      <c r="M50" s="546"/>
      <c r="N50" s="546"/>
      <c r="O50" s="547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128</v>
      </c>
      <c r="C53" s="448" t="s">
        <v>158</v>
      </c>
      <c r="D53" s="448"/>
      <c r="E53" s="448"/>
      <c r="F53" s="448"/>
      <c r="G53" s="448"/>
      <c r="H53" s="448"/>
      <c r="I53" s="225"/>
      <c r="J53" s="225"/>
      <c r="K53" s="448" t="s">
        <v>129</v>
      </c>
      <c r="L53" s="448"/>
      <c r="M53" s="448"/>
      <c r="N53" s="448"/>
      <c r="O53" s="448"/>
      <c r="P53" s="448"/>
      <c r="Q53" s="448" t="s">
        <v>130</v>
      </c>
      <c r="R53" s="448"/>
      <c r="S53" s="448"/>
      <c r="T53" s="226" t="s">
        <v>131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48"/>
      <c r="L54" s="448"/>
      <c r="M54" s="448"/>
      <c r="N54" s="448"/>
      <c r="O54" s="448"/>
      <c r="P54" s="448"/>
      <c r="Q54" s="448"/>
      <c r="R54" s="448"/>
      <c r="S54" s="448"/>
      <c r="T54" s="227"/>
    </row>
    <row r="55" spans="2:20">
      <c r="B55" s="225"/>
      <c r="C55" s="225"/>
      <c r="D55" s="529" t="s">
        <v>132</v>
      </c>
      <c r="E55" s="529"/>
      <c r="F55" s="529"/>
      <c r="G55" s="529"/>
      <c r="H55" s="226">
        <v>5</v>
      </c>
      <c r="I55" s="225"/>
      <c r="J55" s="225"/>
      <c r="K55" s="530" t="s">
        <v>133</v>
      </c>
      <c r="L55" s="531"/>
      <c r="M55" s="531"/>
      <c r="N55" s="531"/>
      <c r="O55" s="531"/>
      <c r="P55" s="532"/>
      <c r="Q55" s="448" t="s">
        <v>134</v>
      </c>
      <c r="R55" s="448"/>
      <c r="S55" s="448"/>
      <c r="T55" s="448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33" t="s">
        <v>135</v>
      </c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5"/>
      <c r="P58" s="518" t="s">
        <v>136</v>
      </c>
      <c r="Q58" s="519"/>
      <c r="R58" s="520"/>
      <c r="S58" s="524" t="s">
        <v>137</v>
      </c>
      <c r="T58" s="526" t="s">
        <v>138</v>
      </c>
    </row>
    <row r="59" spans="2:20" s="1" customFormat="1" ht="29" customHeight="1" thickBot="1">
      <c r="B59" s="228" t="s">
        <v>139</v>
      </c>
      <c r="C59" s="229"/>
      <c r="D59" s="230">
        <v>1</v>
      </c>
      <c r="E59" s="528">
        <v>2</v>
      </c>
      <c r="F59" s="528"/>
      <c r="G59" s="238">
        <v>3</v>
      </c>
      <c r="H59" s="528">
        <v>4</v>
      </c>
      <c r="I59" s="528"/>
      <c r="J59" s="528">
        <v>5</v>
      </c>
      <c r="K59" s="528"/>
      <c r="L59" s="528"/>
      <c r="M59" s="528"/>
      <c r="N59" s="238">
        <v>6</v>
      </c>
      <c r="O59" s="231">
        <v>7</v>
      </c>
      <c r="P59" s="521"/>
      <c r="Q59" s="522"/>
      <c r="R59" s="523"/>
      <c r="S59" s="525"/>
      <c r="T59" s="527"/>
    </row>
    <row r="60" spans="2:20" ht="14.45" customHeight="1">
      <c r="B60" s="500" t="str">
        <f>IF(VIII!C10="","",VIII!C10)</f>
        <v/>
      </c>
      <c r="C60" s="501"/>
      <c r="D60" s="506" t="str">
        <f>IF(VIII!F10="","",VIII!F10)</f>
        <v/>
      </c>
      <c r="E60" s="509" t="str">
        <f>IF(VIII!H10="","",VIII!H10)</f>
        <v/>
      </c>
      <c r="F60" s="510"/>
      <c r="G60" s="548" t="str">
        <f>IF(VIII!J10="","",VIII!J10)</f>
        <v/>
      </c>
      <c r="H60" s="548" t="str">
        <f>IF(VIII!L10="","",VIII!L10)</f>
        <v/>
      </c>
      <c r="I60" s="548"/>
      <c r="J60" s="548" t="str">
        <f>IF(VIII!N10="","",VIII!N10)</f>
        <v/>
      </c>
      <c r="K60" s="548"/>
      <c r="L60" s="548"/>
      <c r="M60" s="548"/>
      <c r="N60" s="548" t="str">
        <f>IF(VIII!P10="","",VIII!P10)</f>
        <v/>
      </c>
      <c r="O60" s="551" t="str">
        <f>IF(VIII!R10="","",VIII!R10)</f>
        <v/>
      </c>
      <c r="P60" s="554" t="str">
        <f>IF(VIII!T10="","",VIII!T10)</f>
        <v/>
      </c>
      <c r="Q60" s="555"/>
      <c r="R60" s="556"/>
      <c r="S60" s="499"/>
      <c r="T60" s="232" t="s">
        <v>140</v>
      </c>
    </row>
    <row r="61" spans="2:20" ht="14.45" customHeight="1">
      <c r="B61" s="502"/>
      <c r="C61" s="503"/>
      <c r="D61" s="507"/>
      <c r="E61" s="511"/>
      <c r="F61" s="512"/>
      <c r="G61" s="549"/>
      <c r="H61" s="549"/>
      <c r="I61" s="549"/>
      <c r="J61" s="549"/>
      <c r="K61" s="549"/>
      <c r="L61" s="549"/>
      <c r="M61" s="549"/>
      <c r="N61" s="549"/>
      <c r="O61" s="552"/>
      <c r="P61" s="557"/>
      <c r="Q61" s="558"/>
      <c r="R61" s="559"/>
      <c r="S61" s="487"/>
      <c r="T61" s="233" t="s">
        <v>141</v>
      </c>
    </row>
    <row r="62" spans="2:20" ht="14.45" customHeight="1">
      <c r="B62" s="502"/>
      <c r="C62" s="503"/>
      <c r="D62" s="507"/>
      <c r="E62" s="511"/>
      <c r="F62" s="512"/>
      <c r="G62" s="549"/>
      <c r="H62" s="549"/>
      <c r="I62" s="549"/>
      <c r="J62" s="549"/>
      <c r="K62" s="549"/>
      <c r="L62" s="549"/>
      <c r="M62" s="549"/>
      <c r="N62" s="549"/>
      <c r="O62" s="552"/>
      <c r="P62" s="557"/>
      <c r="Q62" s="558"/>
      <c r="R62" s="559"/>
      <c r="S62" s="487"/>
      <c r="T62" s="233"/>
    </row>
    <row r="63" spans="2:20" ht="15" customHeight="1" thickBot="1">
      <c r="B63" s="504"/>
      <c r="C63" s="505"/>
      <c r="D63" s="508"/>
      <c r="E63" s="513"/>
      <c r="F63" s="514"/>
      <c r="G63" s="550"/>
      <c r="H63" s="550"/>
      <c r="I63" s="550"/>
      <c r="J63" s="550"/>
      <c r="K63" s="550"/>
      <c r="L63" s="550"/>
      <c r="M63" s="550"/>
      <c r="N63" s="550"/>
      <c r="O63" s="553"/>
      <c r="P63" s="560"/>
      <c r="Q63" s="561"/>
      <c r="R63" s="562"/>
      <c r="S63" s="488"/>
      <c r="T63" s="234" t="s">
        <v>142</v>
      </c>
    </row>
    <row r="64" spans="2:20">
      <c r="B64" s="500" t="str">
        <f>IF(VIII!E10="","",VIII!E10)</f>
        <v/>
      </c>
      <c r="C64" s="501"/>
      <c r="D64" s="506" t="str">
        <f>IF(VIII!G10="","",VIII!G10)</f>
        <v/>
      </c>
      <c r="E64" s="548" t="str">
        <f>IF(VIII!I10="","",VIII!I10)</f>
        <v/>
      </c>
      <c r="F64" s="548"/>
      <c r="G64" s="548" t="str">
        <f>IF(VIII!K10="","",VIII!K10)</f>
        <v/>
      </c>
      <c r="H64" s="548" t="str">
        <f>IF(VIII!M10="","",VIII!M10)</f>
        <v/>
      </c>
      <c r="I64" s="548"/>
      <c r="J64" s="548" t="str">
        <f>IF(VIII!O10="","",VIII!O10)</f>
        <v/>
      </c>
      <c r="K64" s="548"/>
      <c r="L64" s="548"/>
      <c r="M64" s="548"/>
      <c r="N64" s="548" t="str">
        <f>IF(VIII!Q10="","",VIII!Q10)</f>
        <v/>
      </c>
      <c r="O64" s="551" t="str">
        <f>IF(VIII!S10="","",VIII!S10)</f>
        <v/>
      </c>
      <c r="P64" s="563" t="str">
        <f>IF(VIII!U10="","",VIII!U10)</f>
        <v/>
      </c>
      <c r="Q64" s="564"/>
      <c r="R64" s="565"/>
      <c r="S64" s="486"/>
      <c r="T64" s="233" t="s">
        <v>140</v>
      </c>
    </row>
    <row r="65" spans="2:20">
      <c r="B65" s="502"/>
      <c r="C65" s="503"/>
      <c r="D65" s="507"/>
      <c r="E65" s="549"/>
      <c r="F65" s="549"/>
      <c r="G65" s="549"/>
      <c r="H65" s="549"/>
      <c r="I65" s="549"/>
      <c r="J65" s="549"/>
      <c r="K65" s="549"/>
      <c r="L65" s="549"/>
      <c r="M65" s="549"/>
      <c r="N65" s="549"/>
      <c r="O65" s="552"/>
      <c r="P65" s="557"/>
      <c r="Q65" s="558"/>
      <c r="R65" s="559"/>
      <c r="S65" s="487"/>
      <c r="T65" s="233" t="s">
        <v>141</v>
      </c>
    </row>
    <row r="66" spans="2:20">
      <c r="B66" s="502"/>
      <c r="C66" s="503"/>
      <c r="D66" s="507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52"/>
      <c r="P66" s="557"/>
      <c r="Q66" s="558"/>
      <c r="R66" s="559"/>
      <c r="S66" s="487"/>
      <c r="T66" s="233"/>
    </row>
    <row r="67" spans="2:20" ht="14.65" thickBot="1">
      <c r="B67" s="504"/>
      <c r="C67" s="505"/>
      <c r="D67" s="508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3"/>
      <c r="P67" s="560"/>
      <c r="Q67" s="561"/>
      <c r="R67" s="562"/>
      <c r="S67" s="488"/>
      <c r="T67" s="234" t="s">
        <v>142</v>
      </c>
    </row>
    <row r="69" spans="2:20" ht="14.65" thickBot="1">
      <c r="B69" s="225" t="s">
        <v>144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89" t="s">
        <v>143</v>
      </c>
      <c r="O69" s="489"/>
      <c r="P69" s="489"/>
      <c r="Q69" s="489"/>
      <c r="R69" s="489"/>
      <c r="S69" s="489"/>
      <c r="T69" s="489"/>
    </row>
    <row r="70" spans="2:20" ht="30.75" customHeight="1" thickBot="1">
      <c r="B70" s="490" t="str">
        <f>IF(P60=P64,"",IF(P60&gt;P64,B60,B64))</f>
        <v/>
      </c>
      <c r="C70" s="491"/>
      <c r="D70" s="491"/>
      <c r="E70" s="492"/>
      <c r="F70" s="493" t="s">
        <v>145</v>
      </c>
      <c r="G70" s="493"/>
      <c r="H70" s="496" t="str">
        <f>IF(B70=B60,P60,P64)</f>
        <v/>
      </c>
      <c r="I70" s="497"/>
      <c r="J70" s="236" t="s">
        <v>146</v>
      </c>
      <c r="K70" s="497" t="str">
        <f>IF(H70=P60,P64,P60)</f>
        <v/>
      </c>
      <c r="L70" s="497"/>
      <c r="M70" s="498"/>
      <c r="N70" s="494"/>
      <c r="O70" s="494"/>
      <c r="P70" s="494"/>
      <c r="Q70" s="494"/>
      <c r="R70" s="494"/>
      <c r="S70" s="494"/>
      <c r="T70" s="495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63" t="s">
        <v>147</v>
      </c>
      <c r="C73" s="464"/>
      <c r="D73" s="464"/>
      <c r="E73" s="464"/>
      <c r="F73" s="464"/>
      <c r="G73" s="464"/>
      <c r="H73" s="465"/>
      <c r="I73" s="444" t="s">
        <v>148</v>
      </c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5"/>
    </row>
    <row r="74" spans="2:20">
      <c r="B74" s="466"/>
      <c r="C74" s="467"/>
      <c r="D74" s="468" t="s">
        <v>149</v>
      </c>
      <c r="E74" s="469"/>
      <c r="F74" s="469"/>
      <c r="G74" s="469"/>
      <c r="H74" s="470"/>
      <c r="I74" s="469"/>
      <c r="J74" s="469"/>
      <c r="K74" s="469"/>
      <c r="L74" s="469"/>
      <c r="M74" s="469"/>
      <c r="N74" s="469"/>
      <c r="O74" s="469"/>
      <c r="P74" s="469"/>
      <c r="Q74" s="467"/>
      <c r="R74" s="468" t="s">
        <v>149</v>
      </c>
      <c r="S74" s="469"/>
      <c r="T74" s="470"/>
    </row>
    <row r="75" spans="2:20">
      <c r="B75" s="453"/>
      <c r="C75" s="454"/>
      <c r="D75" s="455" t="s">
        <v>140</v>
      </c>
      <c r="E75" s="456"/>
      <c r="F75" s="456"/>
      <c r="G75" s="456"/>
      <c r="H75" s="457"/>
      <c r="I75" s="456"/>
      <c r="J75" s="456"/>
      <c r="K75" s="456"/>
      <c r="L75" s="456"/>
      <c r="M75" s="456"/>
      <c r="N75" s="456"/>
      <c r="O75" s="456"/>
      <c r="P75" s="456"/>
      <c r="Q75" s="454"/>
      <c r="R75" s="455" t="s">
        <v>140</v>
      </c>
      <c r="S75" s="456"/>
      <c r="T75" s="457"/>
    </row>
    <row r="76" spans="2:20" ht="14.65" thickBot="1">
      <c r="B76" s="458"/>
      <c r="C76" s="459"/>
      <c r="D76" s="460" t="s">
        <v>150</v>
      </c>
      <c r="E76" s="461"/>
      <c r="F76" s="461"/>
      <c r="G76" s="461"/>
      <c r="H76" s="462"/>
      <c r="I76" s="461"/>
      <c r="J76" s="461"/>
      <c r="K76" s="461"/>
      <c r="L76" s="461"/>
      <c r="M76" s="461"/>
      <c r="N76" s="461"/>
      <c r="O76" s="461"/>
      <c r="P76" s="461"/>
      <c r="Q76" s="459"/>
      <c r="R76" s="460" t="s">
        <v>150</v>
      </c>
      <c r="S76" s="461"/>
      <c r="T76" s="462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42" t="s">
        <v>151</v>
      </c>
      <c r="C78" s="443"/>
      <c r="D78" s="443"/>
      <c r="E78" s="443"/>
      <c r="F78" s="443"/>
      <c r="G78" s="443"/>
      <c r="H78" s="444"/>
      <c r="I78" s="445" t="s">
        <v>152</v>
      </c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6"/>
    </row>
    <row r="79" spans="2:20" ht="28.25" customHeight="1">
      <c r="B79" s="447"/>
      <c r="C79" s="448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48"/>
      <c r="T79" s="449"/>
    </row>
    <row r="80" spans="2:20" ht="28.25" customHeight="1" thickBot="1">
      <c r="B80" s="450"/>
      <c r="C80" s="451"/>
      <c r="D80" s="451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2"/>
    </row>
    <row r="87" spans="1:20" ht="29" customHeight="1" thickBot="1">
      <c r="A87" s="235">
        <v>3</v>
      </c>
    </row>
    <row r="88" spans="1:20" ht="15.75">
      <c r="E88" s="536" t="s">
        <v>124</v>
      </c>
      <c r="F88" s="537"/>
      <c r="G88" s="537"/>
      <c r="H88" s="537"/>
      <c r="I88" s="537"/>
      <c r="J88" s="537"/>
      <c r="K88" s="537"/>
      <c r="L88" s="537"/>
      <c r="M88" s="537"/>
      <c r="N88" s="537"/>
      <c r="O88" s="538"/>
    </row>
    <row r="89" spans="1:20" ht="15.75">
      <c r="E89" s="539" t="s">
        <v>125</v>
      </c>
      <c r="F89" s="540"/>
      <c r="G89" s="540"/>
      <c r="H89" s="540"/>
      <c r="I89" s="540"/>
      <c r="J89" s="540"/>
      <c r="K89" s="540"/>
      <c r="L89" s="540"/>
      <c r="M89" s="540"/>
      <c r="N89" s="540"/>
      <c r="O89" s="541"/>
    </row>
    <row r="90" spans="1:20" ht="15.75">
      <c r="E90" s="539" t="s">
        <v>126</v>
      </c>
      <c r="F90" s="540"/>
      <c r="G90" s="540"/>
      <c r="H90" s="540"/>
      <c r="I90" s="540"/>
      <c r="J90" s="540"/>
      <c r="K90" s="540"/>
      <c r="L90" s="540"/>
      <c r="M90" s="540"/>
      <c r="N90" s="540"/>
      <c r="O90" s="541"/>
    </row>
    <row r="91" spans="1:20" ht="15.75">
      <c r="E91" s="539"/>
      <c r="F91" s="540"/>
      <c r="G91" s="540"/>
      <c r="H91" s="540"/>
      <c r="I91" s="540"/>
      <c r="J91" s="540"/>
      <c r="K91" s="540"/>
      <c r="L91" s="540"/>
      <c r="M91" s="540"/>
      <c r="N91" s="540"/>
      <c r="O91" s="541"/>
    </row>
    <row r="92" spans="1:20" ht="15.75">
      <c r="E92" s="539" t="s">
        <v>153</v>
      </c>
      <c r="F92" s="540"/>
      <c r="G92" s="540"/>
      <c r="H92" s="540"/>
      <c r="I92" s="540"/>
      <c r="J92" s="540"/>
      <c r="K92" s="540"/>
      <c r="L92" s="540"/>
      <c r="M92" s="540"/>
      <c r="N92" s="540"/>
      <c r="O92" s="541"/>
    </row>
    <row r="93" spans="1:20" ht="16.149999999999999" thickBot="1">
      <c r="E93" s="545" t="s">
        <v>127</v>
      </c>
      <c r="F93" s="546"/>
      <c r="G93" s="546"/>
      <c r="H93" s="546"/>
      <c r="I93" s="546"/>
      <c r="J93" s="546"/>
      <c r="K93" s="546"/>
      <c r="L93" s="546"/>
      <c r="M93" s="546"/>
      <c r="N93" s="546"/>
      <c r="O93" s="547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128</v>
      </c>
      <c r="C96" s="448" t="s">
        <v>158</v>
      </c>
      <c r="D96" s="448"/>
      <c r="E96" s="448"/>
      <c r="F96" s="448"/>
      <c r="G96" s="448"/>
      <c r="H96" s="448"/>
      <c r="I96" s="225"/>
      <c r="J96" s="225"/>
      <c r="K96" s="448" t="s">
        <v>129</v>
      </c>
      <c r="L96" s="448"/>
      <c r="M96" s="448"/>
      <c r="N96" s="448"/>
      <c r="O96" s="448"/>
      <c r="P96" s="448"/>
      <c r="Q96" s="448" t="s">
        <v>130</v>
      </c>
      <c r="R96" s="448"/>
      <c r="S96" s="448"/>
      <c r="T96" s="226" t="s">
        <v>131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48"/>
      <c r="L97" s="448"/>
      <c r="M97" s="448"/>
      <c r="N97" s="448"/>
      <c r="O97" s="448"/>
      <c r="P97" s="448"/>
      <c r="Q97" s="448"/>
      <c r="R97" s="448"/>
      <c r="S97" s="448"/>
      <c r="T97" s="227"/>
    </row>
    <row r="98" spans="2:20">
      <c r="B98" s="225"/>
      <c r="C98" s="225"/>
      <c r="D98" s="529" t="s">
        <v>132</v>
      </c>
      <c r="E98" s="529"/>
      <c r="F98" s="529"/>
      <c r="G98" s="529"/>
      <c r="H98" s="226">
        <v>5</v>
      </c>
      <c r="I98" s="225"/>
      <c r="J98" s="225"/>
      <c r="K98" s="530" t="s">
        <v>133</v>
      </c>
      <c r="L98" s="531"/>
      <c r="M98" s="531"/>
      <c r="N98" s="531"/>
      <c r="O98" s="531"/>
      <c r="P98" s="532"/>
      <c r="Q98" s="448" t="s">
        <v>134</v>
      </c>
      <c r="R98" s="448"/>
      <c r="S98" s="448"/>
      <c r="T98" s="448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33" t="s">
        <v>135</v>
      </c>
      <c r="E101" s="534"/>
      <c r="F101" s="534"/>
      <c r="G101" s="534"/>
      <c r="H101" s="534"/>
      <c r="I101" s="534"/>
      <c r="J101" s="534"/>
      <c r="K101" s="534"/>
      <c r="L101" s="534"/>
      <c r="M101" s="534"/>
      <c r="N101" s="534"/>
      <c r="O101" s="535"/>
      <c r="P101" s="518" t="s">
        <v>136</v>
      </c>
      <c r="Q101" s="519"/>
      <c r="R101" s="520"/>
      <c r="S101" s="524" t="s">
        <v>137</v>
      </c>
      <c r="T101" s="526" t="s">
        <v>138</v>
      </c>
    </row>
    <row r="102" spans="2:20" s="1" customFormat="1" ht="29" customHeight="1" thickBot="1">
      <c r="B102" s="228" t="s">
        <v>139</v>
      </c>
      <c r="C102" s="229"/>
      <c r="D102" s="230">
        <v>1</v>
      </c>
      <c r="E102" s="528">
        <v>2</v>
      </c>
      <c r="F102" s="528"/>
      <c r="G102" s="238">
        <v>3</v>
      </c>
      <c r="H102" s="528">
        <v>4</v>
      </c>
      <c r="I102" s="528"/>
      <c r="J102" s="528">
        <v>5</v>
      </c>
      <c r="K102" s="528"/>
      <c r="L102" s="528"/>
      <c r="M102" s="528"/>
      <c r="N102" s="238">
        <v>6</v>
      </c>
      <c r="O102" s="231">
        <v>7</v>
      </c>
      <c r="P102" s="521"/>
      <c r="Q102" s="522"/>
      <c r="R102" s="523"/>
      <c r="S102" s="525"/>
      <c r="T102" s="527"/>
    </row>
    <row r="103" spans="2:20">
      <c r="B103" s="500" t="str">
        <f>IF(VIII!C13="","",VIII!C13)</f>
        <v/>
      </c>
      <c r="C103" s="501"/>
      <c r="D103" s="506" t="str">
        <f>IF(VIII!F13="","",VIII!F13)</f>
        <v/>
      </c>
      <c r="E103" s="509" t="str">
        <f>IF(VIII!H13="","",VIII!H13)</f>
        <v/>
      </c>
      <c r="F103" s="510"/>
      <c r="G103" s="548" t="str">
        <f>IF(VIII!J13="","",VIII!J13)</f>
        <v/>
      </c>
      <c r="H103" s="548" t="str">
        <f>IF(VIII!L13="","",VIII!L13)</f>
        <v/>
      </c>
      <c r="I103" s="548"/>
      <c r="J103" s="548" t="str">
        <f>IF(VIII!N13="","",VIII!N13)</f>
        <v/>
      </c>
      <c r="K103" s="548"/>
      <c r="L103" s="548"/>
      <c r="M103" s="548"/>
      <c r="N103" s="548" t="str">
        <f>IF(VIII!P13="","",VIII!P13)</f>
        <v/>
      </c>
      <c r="O103" s="551" t="str">
        <f>IF(VIII!R13="","",VIII!R13)</f>
        <v/>
      </c>
      <c r="P103" s="554" t="str">
        <f>IF(VIII!T13="","",VIII!T13)</f>
        <v/>
      </c>
      <c r="Q103" s="555"/>
      <c r="R103" s="556"/>
      <c r="S103" s="499"/>
      <c r="T103" s="232" t="s">
        <v>140</v>
      </c>
    </row>
    <row r="104" spans="2:20">
      <c r="B104" s="502"/>
      <c r="C104" s="503"/>
      <c r="D104" s="507"/>
      <c r="E104" s="511"/>
      <c r="F104" s="512"/>
      <c r="G104" s="549"/>
      <c r="H104" s="549"/>
      <c r="I104" s="549"/>
      <c r="J104" s="549"/>
      <c r="K104" s="549"/>
      <c r="L104" s="549"/>
      <c r="M104" s="549"/>
      <c r="N104" s="549"/>
      <c r="O104" s="552"/>
      <c r="P104" s="557"/>
      <c r="Q104" s="558"/>
      <c r="R104" s="559"/>
      <c r="S104" s="487"/>
      <c r="T104" s="233" t="s">
        <v>141</v>
      </c>
    </row>
    <row r="105" spans="2:20">
      <c r="B105" s="502"/>
      <c r="C105" s="503"/>
      <c r="D105" s="507"/>
      <c r="E105" s="511"/>
      <c r="F105" s="512"/>
      <c r="G105" s="549"/>
      <c r="H105" s="549"/>
      <c r="I105" s="549"/>
      <c r="J105" s="549"/>
      <c r="K105" s="549"/>
      <c r="L105" s="549"/>
      <c r="M105" s="549"/>
      <c r="N105" s="549"/>
      <c r="O105" s="552"/>
      <c r="P105" s="557"/>
      <c r="Q105" s="558"/>
      <c r="R105" s="559"/>
      <c r="S105" s="487"/>
      <c r="T105" s="233"/>
    </row>
    <row r="106" spans="2:20" ht="14.65" thickBot="1">
      <c r="B106" s="504"/>
      <c r="C106" s="505"/>
      <c r="D106" s="508"/>
      <c r="E106" s="513"/>
      <c r="F106" s="514"/>
      <c r="G106" s="550"/>
      <c r="H106" s="550"/>
      <c r="I106" s="550"/>
      <c r="J106" s="550"/>
      <c r="K106" s="550"/>
      <c r="L106" s="550"/>
      <c r="M106" s="550"/>
      <c r="N106" s="550"/>
      <c r="O106" s="553"/>
      <c r="P106" s="560"/>
      <c r="Q106" s="561"/>
      <c r="R106" s="562"/>
      <c r="S106" s="488"/>
      <c r="T106" s="234" t="s">
        <v>142</v>
      </c>
    </row>
    <row r="107" spans="2:20">
      <c r="B107" s="500" t="str">
        <f>IF(VIII!E13="","",VIII!E13)</f>
        <v/>
      </c>
      <c r="C107" s="501"/>
      <c r="D107" s="506" t="str">
        <f>IF(VIII!G13="","",VIII!G13)</f>
        <v/>
      </c>
      <c r="E107" s="548" t="str">
        <f>IF(VIII!I13="","",VIII!I13)</f>
        <v/>
      </c>
      <c r="F107" s="548"/>
      <c r="G107" s="548" t="str">
        <f>IF(VIII!K13="","",VIII!K13)</f>
        <v/>
      </c>
      <c r="H107" s="548" t="str">
        <f>IF(VIII!M13="","",VIII!M13)</f>
        <v/>
      </c>
      <c r="I107" s="548"/>
      <c r="J107" s="548" t="str">
        <f>IF(VIII!O13="","",VIII!O13)</f>
        <v/>
      </c>
      <c r="K107" s="548"/>
      <c r="L107" s="548"/>
      <c r="M107" s="548"/>
      <c r="N107" s="548" t="str">
        <f>IF(VIII!Q13="","",VIII!Q13)</f>
        <v/>
      </c>
      <c r="O107" s="551" t="str">
        <f>IF(VIII!S13="","",VIII!S13)</f>
        <v/>
      </c>
      <c r="P107" s="563" t="str">
        <f>IF(VIII!U13="","",VIII!U13)</f>
        <v/>
      </c>
      <c r="Q107" s="564"/>
      <c r="R107" s="565"/>
      <c r="S107" s="486"/>
      <c r="T107" s="233" t="s">
        <v>140</v>
      </c>
    </row>
    <row r="108" spans="2:20">
      <c r="B108" s="502"/>
      <c r="C108" s="503"/>
      <c r="D108" s="507"/>
      <c r="E108" s="549"/>
      <c r="F108" s="549"/>
      <c r="G108" s="549"/>
      <c r="H108" s="549"/>
      <c r="I108" s="549"/>
      <c r="J108" s="549"/>
      <c r="K108" s="549"/>
      <c r="L108" s="549"/>
      <c r="M108" s="549"/>
      <c r="N108" s="549"/>
      <c r="O108" s="552"/>
      <c r="P108" s="557"/>
      <c r="Q108" s="558"/>
      <c r="R108" s="559"/>
      <c r="S108" s="487"/>
      <c r="T108" s="233" t="s">
        <v>141</v>
      </c>
    </row>
    <row r="109" spans="2:20">
      <c r="B109" s="502"/>
      <c r="C109" s="503"/>
      <c r="D109" s="507"/>
      <c r="E109" s="549"/>
      <c r="F109" s="549"/>
      <c r="G109" s="549"/>
      <c r="H109" s="549"/>
      <c r="I109" s="549"/>
      <c r="J109" s="549"/>
      <c r="K109" s="549"/>
      <c r="L109" s="549"/>
      <c r="M109" s="549"/>
      <c r="N109" s="549"/>
      <c r="O109" s="552"/>
      <c r="P109" s="557"/>
      <c r="Q109" s="558"/>
      <c r="R109" s="559"/>
      <c r="S109" s="487"/>
      <c r="T109" s="233"/>
    </row>
    <row r="110" spans="2:20" ht="14.65" thickBot="1">
      <c r="B110" s="504"/>
      <c r="C110" s="505"/>
      <c r="D110" s="508"/>
      <c r="E110" s="550"/>
      <c r="F110" s="550"/>
      <c r="G110" s="550"/>
      <c r="H110" s="550"/>
      <c r="I110" s="550"/>
      <c r="J110" s="550"/>
      <c r="K110" s="550"/>
      <c r="L110" s="550"/>
      <c r="M110" s="550"/>
      <c r="N110" s="550"/>
      <c r="O110" s="553"/>
      <c r="P110" s="560"/>
      <c r="Q110" s="561"/>
      <c r="R110" s="562"/>
      <c r="S110" s="488"/>
      <c r="T110" s="234" t="s">
        <v>142</v>
      </c>
    </row>
    <row r="112" spans="2:20" ht="14.65" thickBot="1">
      <c r="B112" s="225" t="s">
        <v>144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89" t="s">
        <v>143</v>
      </c>
      <c r="O112" s="489"/>
      <c r="P112" s="489"/>
      <c r="Q112" s="489"/>
      <c r="R112" s="489"/>
      <c r="S112" s="489"/>
      <c r="T112" s="489"/>
    </row>
    <row r="113" spans="2:20" ht="30.75" customHeight="1" thickBot="1">
      <c r="B113" s="490" t="str">
        <f>IF(P103=P107,"",IF(P103&gt;P107,B103,B107))</f>
        <v/>
      </c>
      <c r="C113" s="491"/>
      <c r="D113" s="491"/>
      <c r="E113" s="492"/>
      <c r="F113" s="493" t="s">
        <v>145</v>
      </c>
      <c r="G113" s="493"/>
      <c r="H113" s="496" t="str">
        <f>IF(B113=B103,P103,P107)</f>
        <v/>
      </c>
      <c r="I113" s="497"/>
      <c r="J113" s="236" t="s">
        <v>146</v>
      </c>
      <c r="K113" s="497" t="str">
        <f>IF(H113=P103,P107,P103)</f>
        <v/>
      </c>
      <c r="L113" s="497"/>
      <c r="M113" s="498"/>
      <c r="N113" s="494"/>
      <c r="O113" s="494"/>
      <c r="P113" s="494"/>
      <c r="Q113" s="494"/>
      <c r="R113" s="494"/>
      <c r="S113" s="494"/>
      <c r="T113" s="495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63" t="s">
        <v>147</v>
      </c>
      <c r="C116" s="464"/>
      <c r="D116" s="464"/>
      <c r="E116" s="464"/>
      <c r="F116" s="464"/>
      <c r="G116" s="464"/>
      <c r="H116" s="465"/>
      <c r="I116" s="444" t="s">
        <v>148</v>
      </c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5"/>
    </row>
    <row r="117" spans="2:20">
      <c r="B117" s="466"/>
      <c r="C117" s="467"/>
      <c r="D117" s="468" t="s">
        <v>149</v>
      </c>
      <c r="E117" s="469"/>
      <c r="F117" s="469"/>
      <c r="G117" s="469"/>
      <c r="H117" s="470"/>
      <c r="I117" s="469"/>
      <c r="J117" s="469"/>
      <c r="K117" s="469"/>
      <c r="L117" s="469"/>
      <c r="M117" s="469"/>
      <c r="N117" s="469"/>
      <c r="O117" s="469"/>
      <c r="P117" s="469"/>
      <c r="Q117" s="467"/>
      <c r="R117" s="468" t="s">
        <v>149</v>
      </c>
      <c r="S117" s="469"/>
      <c r="T117" s="470"/>
    </row>
    <row r="118" spans="2:20">
      <c r="B118" s="453"/>
      <c r="C118" s="454"/>
      <c r="D118" s="455" t="s">
        <v>140</v>
      </c>
      <c r="E118" s="456"/>
      <c r="F118" s="456"/>
      <c r="G118" s="456"/>
      <c r="H118" s="457"/>
      <c r="I118" s="456"/>
      <c r="J118" s="456"/>
      <c r="K118" s="456"/>
      <c r="L118" s="456"/>
      <c r="M118" s="456"/>
      <c r="N118" s="456"/>
      <c r="O118" s="456"/>
      <c r="P118" s="456"/>
      <c r="Q118" s="454"/>
      <c r="R118" s="455" t="s">
        <v>140</v>
      </c>
      <c r="S118" s="456"/>
      <c r="T118" s="457"/>
    </row>
    <row r="119" spans="2:20" ht="14.65" thickBot="1">
      <c r="B119" s="458"/>
      <c r="C119" s="459"/>
      <c r="D119" s="460" t="s">
        <v>150</v>
      </c>
      <c r="E119" s="461"/>
      <c r="F119" s="461"/>
      <c r="G119" s="461"/>
      <c r="H119" s="462"/>
      <c r="I119" s="461"/>
      <c r="J119" s="461"/>
      <c r="K119" s="461"/>
      <c r="L119" s="461"/>
      <c r="M119" s="461"/>
      <c r="N119" s="461"/>
      <c r="O119" s="461"/>
      <c r="P119" s="461"/>
      <c r="Q119" s="459"/>
      <c r="R119" s="460" t="s">
        <v>150</v>
      </c>
      <c r="S119" s="461"/>
      <c r="T119" s="462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42" t="s">
        <v>151</v>
      </c>
      <c r="C121" s="443"/>
      <c r="D121" s="443"/>
      <c r="E121" s="443"/>
      <c r="F121" s="443"/>
      <c r="G121" s="443"/>
      <c r="H121" s="444"/>
      <c r="I121" s="445" t="s">
        <v>152</v>
      </c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  <c r="T121" s="446"/>
    </row>
    <row r="122" spans="2:20" ht="28.25" customHeight="1">
      <c r="B122" s="447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49"/>
    </row>
    <row r="123" spans="2:20" ht="28.25" customHeight="1" thickBot="1">
      <c r="B123" s="450"/>
      <c r="C123" s="451"/>
      <c r="D123" s="451"/>
      <c r="E123" s="451"/>
      <c r="F123" s="451"/>
      <c r="G123" s="451"/>
      <c r="H123" s="451"/>
      <c r="I123" s="451"/>
      <c r="J123" s="451"/>
      <c r="K123" s="451"/>
      <c r="L123" s="451"/>
      <c r="M123" s="451"/>
      <c r="N123" s="451"/>
      <c r="O123" s="451"/>
      <c r="P123" s="451"/>
      <c r="Q123" s="451"/>
      <c r="R123" s="451"/>
      <c r="S123" s="451"/>
      <c r="T123" s="452"/>
    </row>
    <row r="130" spans="1:20" ht="29" customHeight="1" thickBot="1">
      <c r="A130" s="235">
        <v>4</v>
      </c>
    </row>
    <row r="131" spans="1:20" ht="15.75">
      <c r="E131" s="536" t="s">
        <v>124</v>
      </c>
      <c r="F131" s="537"/>
      <c r="G131" s="537"/>
      <c r="H131" s="537"/>
      <c r="I131" s="537"/>
      <c r="J131" s="537"/>
      <c r="K131" s="537"/>
      <c r="L131" s="537"/>
      <c r="M131" s="537"/>
      <c r="N131" s="537"/>
      <c r="O131" s="538"/>
    </row>
    <row r="132" spans="1:20" ht="15.75">
      <c r="E132" s="539" t="s">
        <v>125</v>
      </c>
      <c r="F132" s="540"/>
      <c r="G132" s="540"/>
      <c r="H132" s="540"/>
      <c r="I132" s="540"/>
      <c r="J132" s="540"/>
      <c r="K132" s="540"/>
      <c r="L132" s="540"/>
      <c r="M132" s="540"/>
      <c r="N132" s="540"/>
      <c r="O132" s="541"/>
    </row>
    <row r="133" spans="1:20" ht="15.75">
      <c r="E133" s="539" t="s">
        <v>126</v>
      </c>
      <c r="F133" s="540"/>
      <c r="G133" s="540"/>
      <c r="H133" s="540"/>
      <c r="I133" s="540"/>
      <c r="J133" s="540"/>
      <c r="K133" s="540"/>
      <c r="L133" s="540"/>
      <c r="M133" s="540"/>
      <c r="N133" s="540"/>
      <c r="O133" s="541"/>
    </row>
    <row r="134" spans="1:20" ht="15.75">
      <c r="E134" s="539"/>
      <c r="F134" s="540"/>
      <c r="G134" s="540"/>
      <c r="H134" s="540"/>
      <c r="I134" s="540"/>
      <c r="J134" s="540"/>
      <c r="K134" s="540"/>
      <c r="L134" s="540"/>
      <c r="M134" s="540"/>
      <c r="N134" s="540"/>
      <c r="O134" s="541"/>
    </row>
    <row r="135" spans="1:20" ht="15.75">
      <c r="E135" s="539" t="s">
        <v>153</v>
      </c>
      <c r="F135" s="540"/>
      <c r="G135" s="540"/>
      <c r="H135" s="540"/>
      <c r="I135" s="540"/>
      <c r="J135" s="540"/>
      <c r="K135" s="540"/>
      <c r="L135" s="540"/>
      <c r="M135" s="540"/>
      <c r="N135" s="540"/>
      <c r="O135" s="541"/>
    </row>
    <row r="136" spans="1:20" ht="16.149999999999999" thickBot="1">
      <c r="E136" s="545" t="s">
        <v>127</v>
      </c>
      <c r="F136" s="546"/>
      <c r="G136" s="546"/>
      <c r="H136" s="546"/>
      <c r="I136" s="546"/>
      <c r="J136" s="546"/>
      <c r="K136" s="546"/>
      <c r="L136" s="546"/>
      <c r="M136" s="546"/>
      <c r="N136" s="546"/>
      <c r="O136" s="547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128</v>
      </c>
      <c r="C139" s="448" t="s">
        <v>158</v>
      </c>
      <c r="D139" s="448"/>
      <c r="E139" s="448"/>
      <c r="F139" s="448"/>
      <c r="G139" s="448"/>
      <c r="H139" s="448"/>
      <c r="I139" s="225"/>
      <c r="J139" s="225"/>
      <c r="K139" s="448" t="s">
        <v>129</v>
      </c>
      <c r="L139" s="448"/>
      <c r="M139" s="448"/>
      <c r="N139" s="448"/>
      <c r="O139" s="448"/>
      <c r="P139" s="448"/>
      <c r="Q139" s="448" t="s">
        <v>130</v>
      </c>
      <c r="R139" s="448"/>
      <c r="S139" s="448"/>
      <c r="T139" s="226" t="s">
        <v>131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48"/>
      <c r="L140" s="448"/>
      <c r="M140" s="448"/>
      <c r="N140" s="448"/>
      <c r="O140" s="448"/>
      <c r="P140" s="448"/>
      <c r="Q140" s="448"/>
      <c r="R140" s="448"/>
      <c r="S140" s="448"/>
      <c r="T140" s="227"/>
    </row>
    <row r="141" spans="1:20">
      <c r="B141" s="225"/>
      <c r="C141" s="225"/>
      <c r="D141" s="529" t="s">
        <v>132</v>
      </c>
      <c r="E141" s="529"/>
      <c r="F141" s="529"/>
      <c r="G141" s="529"/>
      <c r="H141" s="226">
        <v>5</v>
      </c>
      <c r="I141" s="225"/>
      <c r="J141" s="225"/>
      <c r="K141" s="530" t="s">
        <v>133</v>
      </c>
      <c r="L141" s="531"/>
      <c r="M141" s="531"/>
      <c r="N141" s="531"/>
      <c r="O141" s="531"/>
      <c r="P141" s="532"/>
      <c r="Q141" s="448" t="s">
        <v>134</v>
      </c>
      <c r="R141" s="448"/>
      <c r="S141" s="448"/>
      <c r="T141" s="448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33" t="s">
        <v>135</v>
      </c>
      <c r="E144" s="534"/>
      <c r="F144" s="534"/>
      <c r="G144" s="534"/>
      <c r="H144" s="534"/>
      <c r="I144" s="534"/>
      <c r="J144" s="534"/>
      <c r="K144" s="534"/>
      <c r="L144" s="534"/>
      <c r="M144" s="534"/>
      <c r="N144" s="534"/>
      <c r="O144" s="535"/>
      <c r="P144" s="518" t="s">
        <v>136</v>
      </c>
      <c r="Q144" s="519"/>
      <c r="R144" s="520"/>
      <c r="S144" s="524" t="s">
        <v>137</v>
      </c>
      <c r="T144" s="526" t="s">
        <v>138</v>
      </c>
    </row>
    <row r="145" spans="2:20" s="1" customFormat="1" ht="29" customHeight="1" thickBot="1">
      <c r="B145" s="228" t="s">
        <v>139</v>
      </c>
      <c r="C145" s="229"/>
      <c r="D145" s="230">
        <v>1</v>
      </c>
      <c r="E145" s="528">
        <v>2</v>
      </c>
      <c r="F145" s="528"/>
      <c r="G145" s="238">
        <v>3</v>
      </c>
      <c r="H145" s="528">
        <v>4</v>
      </c>
      <c r="I145" s="528"/>
      <c r="J145" s="528">
        <v>5</v>
      </c>
      <c r="K145" s="528"/>
      <c r="L145" s="528"/>
      <c r="M145" s="528"/>
      <c r="N145" s="238">
        <v>6</v>
      </c>
      <c r="O145" s="231">
        <v>7</v>
      </c>
      <c r="P145" s="521"/>
      <c r="Q145" s="522"/>
      <c r="R145" s="523"/>
      <c r="S145" s="525"/>
      <c r="T145" s="527"/>
    </row>
    <row r="146" spans="2:20" ht="14.45" customHeight="1">
      <c r="B146" s="500" t="str">
        <f>IF(VIII!C14="","",VIII!C14)</f>
        <v/>
      </c>
      <c r="C146" s="501"/>
      <c r="D146" s="506" t="str">
        <f>IF(VIII!F14="","",VIII!F14)</f>
        <v/>
      </c>
      <c r="E146" s="509" t="str">
        <f>IF(VIII!H14="","",VIII!H14)</f>
        <v/>
      </c>
      <c r="F146" s="510"/>
      <c r="G146" s="471" t="str">
        <f>IF(VIII!J14="","",VIII!J14)</f>
        <v/>
      </c>
      <c r="H146" s="509" t="str">
        <f>IF(VIII!L14="","",VIII!L14)</f>
        <v/>
      </c>
      <c r="I146" s="510"/>
      <c r="J146" s="509" t="str">
        <f>IF(VIII!N14="","",VIII!N14)</f>
        <v/>
      </c>
      <c r="K146" s="515"/>
      <c r="L146" s="515"/>
      <c r="M146" s="510"/>
      <c r="N146" s="471" t="str">
        <f>IF(VIII!P14="","",VIII!P14)</f>
        <v/>
      </c>
      <c r="O146" s="474" t="str">
        <f>IF(VIII!R14="","",VIII!R14)</f>
        <v/>
      </c>
      <c r="P146" s="477" t="str">
        <f>IF(VIII!T14="","",VIII!T14)</f>
        <v/>
      </c>
      <c r="Q146" s="478"/>
      <c r="R146" s="479"/>
      <c r="S146" s="499"/>
      <c r="T146" s="232" t="s">
        <v>140</v>
      </c>
    </row>
    <row r="147" spans="2:20" ht="14.45" customHeight="1">
      <c r="B147" s="502"/>
      <c r="C147" s="503"/>
      <c r="D147" s="507"/>
      <c r="E147" s="511"/>
      <c r="F147" s="512"/>
      <c r="G147" s="472"/>
      <c r="H147" s="511"/>
      <c r="I147" s="512"/>
      <c r="J147" s="511"/>
      <c r="K147" s="516"/>
      <c r="L147" s="516"/>
      <c r="M147" s="512"/>
      <c r="N147" s="472"/>
      <c r="O147" s="475"/>
      <c r="P147" s="480"/>
      <c r="Q147" s="481"/>
      <c r="R147" s="482"/>
      <c r="S147" s="487"/>
      <c r="T147" s="233" t="s">
        <v>141</v>
      </c>
    </row>
    <row r="148" spans="2:20" ht="14.45" customHeight="1">
      <c r="B148" s="502"/>
      <c r="C148" s="503"/>
      <c r="D148" s="507"/>
      <c r="E148" s="511"/>
      <c r="F148" s="512"/>
      <c r="G148" s="472"/>
      <c r="H148" s="511"/>
      <c r="I148" s="512"/>
      <c r="J148" s="511"/>
      <c r="K148" s="516"/>
      <c r="L148" s="516"/>
      <c r="M148" s="512"/>
      <c r="N148" s="472"/>
      <c r="O148" s="475"/>
      <c r="P148" s="480"/>
      <c r="Q148" s="481"/>
      <c r="R148" s="482"/>
      <c r="S148" s="487"/>
      <c r="T148" s="233"/>
    </row>
    <row r="149" spans="2:20" ht="15" customHeight="1" thickBot="1">
      <c r="B149" s="504"/>
      <c r="C149" s="505"/>
      <c r="D149" s="508"/>
      <c r="E149" s="513"/>
      <c r="F149" s="514"/>
      <c r="G149" s="473"/>
      <c r="H149" s="513"/>
      <c r="I149" s="514"/>
      <c r="J149" s="513"/>
      <c r="K149" s="517"/>
      <c r="L149" s="517"/>
      <c r="M149" s="514"/>
      <c r="N149" s="473"/>
      <c r="O149" s="476"/>
      <c r="P149" s="483"/>
      <c r="Q149" s="484"/>
      <c r="R149" s="485"/>
      <c r="S149" s="488"/>
      <c r="T149" s="234" t="s">
        <v>142</v>
      </c>
    </row>
    <row r="150" spans="2:20" ht="14.45" customHeight="1">
      <c r="B150" s="500" t="str">
        <f>IF(VIII!E14="","",VIII!E14)</f>
        <v/>
      </c>
      <c r="C150" s="501"/>
      <c r="D150" s="506" t="str">
        <f>IF(VIII!G14="","",VIII!G14)</f>
        <v/>
      </c>
      <c r="E150" s="509" t="str">
        <f>IF(VIII!I14="","",VIII!I14)</f>
        <v/>
      </c>
      <c r="F150" s="510"/>
      <c r="G150" s="471" t="str">
        <f>IF(VIII!K14="","",VIII!K14)</f>
        <v/>
      </c>
      <c r="H150" s="509" t="str">
        <f>IF(VIII!M14="","",VIII!M14)</f>
        <v/>
      </c>
      <c r="I150" s="510"/>
      <c r="J150" s="509" t="str">
        <f>IF(VIII!O14="","",VIII!O14)</f>
        <v/>
      </c>
      <c r="K150" s="515"/>
      <c r="L150" s="515"/>
      <c r="M150" s="510"/>
      <c r="N150" s="471" t="str">
        <f>IF(VIII!Q14="","",VIII!Q14)</f>
        <v/>
      </c>
      <c r="O150" s="474" t="str">
        <f>IF(VIII!S14="","",VIII!S14)</f>
        <v/>
      </c>
      <c r="P150" s="477" t="str">
        <f>IF(VIII!U14="","",VIII!U14)</f>
        <v/>
      </c>
      <c r="Q150" s="478"/>
      <c r="R150" s="479"/>
      <c r="S150" s="486"/>
      <c r="T150" s="233" t="s">
        <v>140</v>
      </c>
    </row>
    <row r="151" spans="2:20" ht="14.45" customHeight="1">
      <c r="B151" s="502"/>
      <c r="C151" s="503"/>
      <c r="D151" s="507"/>
      <c r="E151" s="511"/>
      <c r="F151" s="512"/>
      <c r="G151" s="472"/>
      <c r="H151" s="511"/>
      <c r="I151" s="512"/>
      <c r="J151" s="511"/>
      <c r="K151" s="516"/>
      <c r="L151" s="516"/>
      <c r="M151" s="512"/>
      <c r="N151" s="472"/>
      <c r="O151" s="475"/>
      <c r="P151" s="480"/>
      <c r="Q151" s="481"/>
      <c r="R151" s="482"/>
      <c r="S151" s="487"/>
      <c r="T151" s="233" t="s">
        <v>141</v>
      </c>
    </row>
    <row r="152" spans="2:20" ht="14.45" customHeight="1">
      <c r="B152" s="502"/>
      <c r="C152" s="503"/>
      <c r="D152" s="507"/>
      <c r="E152" s="511"/>
      <c r="F152" s="512"/>
      <c r="G152" s="472"/>
      <c r="H152" s="511"/>
      <c r="I152" s="512"/>
      <c r="J152" s="511"/>
      <c r="K152" s="516"/>
      <c r="L152" s="516"/>
      <c r="M152" s="512"/>
      <c r="N152" s="472"/>
      <c r="O152" s="475"/>
      <c r="P152" s="480"/>
      <c r="Q152" s="481"/>
      <c r="R152" s="482"/>
      <c r="S152" s="487"/>
      <c r="T152" s="233"/>
    </row>
    <row r="153" spans="2:20" ht="15" customHeight="1" thickBot="1">
      <c r="B153" s="504"/>
      <c r="C153" s="505"/>
      <c r="D153" s="508"/>
      <c r="E153" s="513"/>
      <c r="F153" s="514"/>
      <c r="G153" s="473"/>
      <c r="H153" s="513"/>
      <c r="I153" s="514"/>
      <c r="J153" s="513"/>
      <c r="K153" s="517"/>
      <c r="L153" s="517"/>
      <c r="M153" s="514"/>
      <c r="N153" s="473"/>
      <c r="O153" s="476"/>
      <c r="P153" s="483"/>
      <c r="Q153" s="484"/>
      <c r="R153" s="485"/>
      <c r="S153" s="488"/>
      <c r="T153" s="234" t="s">
        <v>142</v>
      </c>
    </row>
    <row r="155" spans="2:20" ht="14.65" thickBot="1">
      <c r="B155" s="225" t="s">
        <v>144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89" t="s">
        <v>143</v>
      </c>
      <c r="O155" s="489"/>
      <c r="P155" s="489"/>
      <c r="Q155" s="489"/>
      <c r="R155" s="489"/>
      <c r="S155" s="489"/>
      <c r="T155" s="489"/>
    </row>
    <row r="156" spans="2:20" ht="30.75" customHeight="1" thickBot="1">
      <c r="B156" s="490" t="str">
        <f>IF(P146=P150,"",IF(P146&gt;P150,B146,B150))</f>
        <v/>
      </c>
      <c r="C156" s="491"/>
      <c r="D156" s="491"/>
      <c r="E156" s="492"/>
      <c r="F156" s="493" t="s">
        <v>145</v>
      </c>
      <c r="G156" s="493"/>
      <c r="H156" s="496" t="str">
        <f>IF(B156=B146,P146,P150)</f>
        <v/>
      </c>
      <c r="I156" s="497"/>
      <c r="J156" s="236" t="s">
        <v>146</v>
      </c>
      <c r="K156" s="497" t="str">
        <f>IF(H156=P146,P150,P146)</f>
        <v/>
      </c>
      <c r="L156" s="497"/>
      <c r="M156" s="498"/>
      <c r="N156" s="494"/>
      <c r="O156" s="494"/>
      <c r="P156" s="494"/>
      <c r="Q156" s="494"/>
      <c r="R156" s="494"/>
      <c r="S156" s="494"/>
      <c r="T156" s="495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63" t="s">
        <v>147</v>
      </c>
      <c r="C159" s="464"/>
      <c r="D159" s="464"/>
      <c r="E159" s="464"/>
      <c r="F159" s="464"/>
      <c r="G159" s="464"/>
      <c r="H159" s="465"/>
      <c r="I159" s="444" t="s">
        <v>148</v>
      </c>
      <c r="J159" s="464"/>
      <c r="K159" s="464"/>
      <c r="L159" s="464"/>
      <c r="M159" s="464"/>
      <c r="N159" s="464"/>
      <c r="O159" s="464"/>
      <c r="P159" s="464"/>
      <c r="Q159" s="464"/>
      <c r="R159" s="464"/>
      <c r="S159" s="464"/>
      <c r="T159" s="465"/>
    </row>
    <row r="160" spans="2:20">
      <c r="B160" s="466"/>
      <c r="C160" s="467"/>
      <c r="D160" s="468" t="s">
        <v>149</v>
      </c>
      <c r="E160" s="469"/>
      <c r="F160" s="469"/>
      <c r="G160" s="469"/>
      <c r="H160" s="470"/>
      <c r="I160" s="469"/>
      <c r="J160" s="469"/>
      <c r="K160" s="469"/>
      <c r="L160" s="469"/>
      <c r="M160" s="469"/>
      <c r="N160" s="469"/>
      <c r="O160" s="469"/>
      <c r="P160" s="469"/>
      <c r="Q160" s="467"/>
      <c r="R160" s="468" t="s">
        <v>149</v>
      </c>
      <c r="S160" s="469"/>
      <c r="T160" s="470"/>
    </row>
    <row r="161" spans="1:20">
      <c r="B161" s="453"/>
      <c r="C161" s="454"/>
      <c r="D161" s="455" t="s">
        <v>140</v>
      </c>
      <c r="E161" s="456"/>
      <c r="F161" s="456"/>
      <c r="G161" s="456"/>
      <c r="H161" s="457"/>
      <c r="I161" s="456"/>
      <c r="J161" s="456"/>
      <c r="K161" s="456"/>
      <c r="L161" s="456"/>
      <c r="M161" s="456"/>
      <c r="N161" s="456"/>
      <c r="O161" s="456"/>
      <c r="P161" s="456"/>
      <c r="Q161" s="454"/>
      <c r="R161" s="455" t="s">
        <v>140</v>
      </c>
      <c r="S161" s="456"/>
      <c r="T161" s="457"/>
    </row>
    <row r="162" spans="1:20" ht="14.65" thickBot="1">
      <c r="B162" s="458"/>
      <c r="C162" s="459"/>
      <c r="D162" s="460" t="s">
        <v>150</v>
      </c>
      <c r="E162" s="461"/>
      <c r="F162" s="461"/>
      <c r="G162" s="461"/>
      <c r="H162" s="462"/>
      <c r="I162" s="461"/>
      <c r="J162" s="461"/>
      <c r="K162" s="461"/>
      <c r="L162" s="461"/>
      <c r="M162" s="461"/>
      <c r="N162" s="461"/>
      <c r="O162" s="461"/>
      <c r="P162" s="461"/>
      <c r="Q162" s="459"/>
      <c r="R162" s="460" t="s">
        <v>150</v>
      </c>
      <c r="S162" s="461"/>
      <c r="T162" s="462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42" t="s">
        <v>151</v>
      </c>
      <c r="C164" s="443"/>
      <c r="D164" s="443"/>
      <c r="E164" s="443"/>
      <c r="F164" s="443"/>
      <c r="G164" s="443"/>
      <c r="H164" s="444"/>
      <c r="I164" s="445" t="s">
        <v>152</v>
      </c>
      <c r="J164" s="443"/>
      <c r="K164" s="443"/>
      <c r="L164" s="443"/>
      <c r="M164" s="443"/>
      <c r="N164" s="443"/>
      <c r="O164" s="443"/>
      <c r="P164" s="443"/>
      <c r="Q164" s="443"/>
      <c r="R164" s="443"/>
      <c r="S164" s="443"/>
      <c r="T164" s="446"/>
    </row>
    <row r="165" spans="1:20" ht="28.25" customHeight="1">
      <c r="B165" s="447"/>
      <c r="C165" s="448"/>
      <c r="D165" s="448"/>
      <c r="E165" s="448"/>
      <c r="F165" s="448"/>
      <c r="G165" s="448"/>
      <c r="H165" s="448"/>
      <c r="I165" s="448"/>
      <c r="J165" s="448"/>
      <c r="K165" s="448"/>
      <c r="L165" s="448"/>
      <c r="M165" s="448"/>
      <c r="N165" s="448"/>
      <c r="O165" s="448"/>
      <c r="P165" s="448"/>
      <c r="Q165" s="448"/>
      <c r="R165" s="448"/>
      <c r="S165" s="448"/>
      <c r="T165" s="449"/>
    </row>
    <row r="166" spans="1:20" ht="28.25" customHeight="1" thickBot="1">
      <c r="B166" s="450"/>
      <c r="C166" s="451"/>
      <c r="D166" s="451"/>
      <c r="E166" s="451"/>
      <c r="F166" s="451"/>
      <c r="G166" s="451"/>
      <c r="H166" s="451"/>
      <c r="I166" s="451"/>
      <c r="J166" s="451"/>
      <c r="K166" s="451"/>
      <c r="L166" s="451"/>
      <c r="M166" s="451"/>
      <c r="N166" s="451"/>
      <c r="O166" s="451"/>
      <c r="P166" s="451"/>
      <c r="Q166" s="451"/>
      <c r="R166" s="451"/>
      <c r="S166" s="451"/>
      <c r="T166" s="452"/>
    </row>
    <row r="173" spans="1:20" ht="29" customHeight="1" thickBot="1">
      <c r="A173" s="235">
        <v>5</v>
      </c>
    </row>
    <row r="174" spans="1:20" ht="15.75">
      <c r="E174" s="536" t="s">
        <v>124</v>
      </c>
      <c r="F174" s="537"/>
      <c r="G174" s="537"/>
      <c r="H174" s="537"/>
      <c r="I174" s="537"/>
      <c r="J174" s="537"/>
      <c r="K174" s="537"/>
      <c r="L174" s="537"/>
      <c r="M174" s="537"/>
      <c r="N174" s="537"/>
      <c r="O174" s="538"/>
    </row>
    <row r="175" spans="1:20" ht="15.75">
      <c r="E175" s="539" t="s">
        <v>125</v>
      </c>
      <c r="F175" s="540"/>
      <c r="G175" s="540"/>
      <c r="H175" s="540"/>
      <c r="I175" s="540"/>
      <c r="J175" s="540"/>
      <c r="K175" s="540"/>
      <c r="L175" s="540"/>
      <c r="M175" s="540"/>
      <c r="N175" s="540"/>
      <c r="O175" s="541"/>
    </row>
    <row r="176" spans="1:20" ht="15.75">
      <c r="E176" s="539" t="s">
        <v>126</v>
      </c>
      <c r="F176" s="540"/>
      <c r="G176" s="540"/>
      <c r="H176" s="540"/>
      <c r="I176" s="540"/>
      <c r="J176" s="540"/>
      <c r="K176" s="540"/>
      <c r="L176" s="540"/>
      <c r="M176" s="540"/>
      <c r="N176" s="540"/>
      <c r="O176" s="541"/>
    </row>
    <row r="177" spans="2:20" ht="15.75">
      <c r="E177" s="539"/>
      <c r="F177" s="540"/>
      <c r="G177" s="540"/>
      <c r="H177" s="540"/>
      <c r="I177" s="540"/>
      <c r="J177" s="540"/>
      <c r="K177" s="540"/>
      <c r="L177" s="540"/>
      <c r="M177" s="540"/>
      <c r="N177" s="540"/>
      <c r="O177" s="541"/>
    </row>
    <row r="178" spans="2:20" ht="15.75">
      <c r="E178" s="539" t="s">
        <v>153</v>
      </c>
      <c r="F178" s="540"/>
      <c r="G178" s="540"/>
      <c r="H178" s="540"/>
      <c r="I178" s="540"/>
      <c r="J178" s="540"/>
      <c r="K178" s="540"/>
      <c r="L178" s="540"/>
      <c r="M178" s="540"/>
      <c r="N178" s="540"/>
      <c r="O178" s="541"/>
    </row>
    <row r="179" spans="2:20" ht="16.149999999999999" thickBot="1">
      <c r="E179" s="545" t="s">
        <v>127</v>
      </c>
      <c r="F179" s="546"/>
      <c r="G179" s="546"/>
      <c r="H179" s="546"/>
      <c r="I179" s="546"/>
      <c r="J179" s="546"/>
      <c r="K179" s="546"/>
      <c r="L179" s="546"/>
      <c r="M179" s="546"/>
      <c r="N179" s="546"/>
      <c r="O179" s="547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128</v>
      </c>
      <c r="C182" s="448" t="s">
        <v>158</v>
      </c>
      <c r="D182" s="448"/>
      <c r="E182" s="448"/>
      <c r="F182" s="448"/>
      <c r="G182" s="448"/>
      <c r="H182" s="448"/>
      <c r="I182" s="225"/>
      <c r="J182" s="225"/>
      <c r="K182" s="448" t="s">
        <v>129</v>
      </c>
      <c r="L182" s="448"/>
      <c r="M182" s="448"/>
      <c r="N182" s="448"/>
      <c r="O182" s="448"/>
      <c r="P182" s="448"/>
      <c r="Q182" s="448" t="s">
        <v>130</v>
      </c>
      <c r="R182" s="448"/>
      <c r="S182" s="448"/>
      <c r="T182" s="226" t="s">
        <v>131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48"/>
      <c r="L183" s="448"/>
      <c r="M183" s="448"/>
      <c r="N183" s="448"/>
      <c r="O183" s="448"/>
      <c r="P183" s="448"/>
      <c r="Q183" s="448"/>
      <c r="R183" s="448"/>
      <c r="S183" s="448"/>
      <c r="T183" s="227"/>
    </row>
    <row r="184" spans="2:20">
      <c r="B184" s="225"/>
      <c r="C184" s="225"/>
      <c r="D184" s="529" t="s">
        <v>132</v>
      </c>
      <c r="E184" s="529"/>
      <c r="F184" s="529"/>
      <c r="G184" s="529"/>
      <c r="H184" s="226">
        <v>5</v>
      </c>
      <c r="I184" s="225"/>
      <c r="J184" s="225"/>
      <c r="K184" s="530" t="s">
        <v>133</v>
      </c>
      <c r="L184" s="531"/>
      <c r="M184" s="531"/>
      <c r="N184" s="531"/>
      <c r="O184" s="531"/>
      <c r="P184" s="532"/>
      <c r="Q184" s="448" t="s">
        <v>134</v>
      </c>
      <c r="R184" s="448"/>
      <c r="S184" s="448"/>
      <c r="T184" s="448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33" t="s">
        <v>135</v>
      </c>
      <c r="E187" s="534"/>
      <c r="F187" s="534"/>
      <c r="G187" s="534"/>
      <c r="H187" s="534"/>
      <c r="I187" s="534"/>
      <c r="J187" s="534"/>
      <c r="K187" s="534"/>
      <c r="L187" s="534"/>
      <c r="M187" s="534"/>
      <c r="N187" s="534"/>
      <c r="O187" s="535"/>
      <c r="P187" s="518" t="s">
        <v>136</v>
      </c>
      <c r="Q187" s="519"/>
      <c r="R187" s="520"/>
      <c r="S187" s="524" t="s">
        <v>137</v>
      </c>
      <c r="T187" s="526" t="s">
        <v>138</v>
      </c>
    </row>
    <row r="188" spans="2:20" s="1" customFormat="1" ht="29" customHeight="1" thickBot="1">
      <c r="B188" s="228" t="s">
        <v>139</v>
      </c>
      <c r="C188" s="229"/>
      <c r="D188" s="230">
        <v>1</v>
      </c>
      <c r="E188" s="528">
        <v>2</v>
      </c>
      <c r="F188" s="528"/>
      <c r="G188" s="238">
        <v>3</v>
      </c>
      <c r="H188" s="528">
        <v>4</v>
      </c>
      <c r="I188" s="528"/>
      <c r="J188" s="528">
        <v>5</v>
      </c>
      <c r="K188" s="528"/>
      <c r="L188" s="528"/>
      <c r="M188" s="528"/>
      <c r="N188" s="238">
        <v>6</v>
      </c>
      <c r="O188" s="231">
        <v>7</v>
      </c>
      <c r="P188" s="521"/>
      <c r="Q188" s="522"/>
      <c r="R188" s="523"/>
      <c r="S188" s="525"/>
      <c r="T188" s="527"/>
    </row>
    <row r="189" spans="2:20">
      <c r="B189" s="500" t="str">
        <f>IF(VIII!C17="","",VIII!C17)</f>
        <v/>
      </c>
      <c r="C189" s="501"/>
      <c r="D189" s="506" t="str">
        <f>IF(VIII!F17="","",VIII!F17)</f>
        <v/>
      </c>
      <c r="E189" s="509" t="str">
        <f>IF(VIII!H17="","",VIII!H17)</f>
        <v/>
      </c>
      <c r="F189" s="510"/>
      <c r="G189" s="471" t="str">
        <f>IF(VIII!J17="","",VIII!J17)</f>
        <v/>
      </c>
      <c r="H189" s="509" t="str">
        <f>IF(VIII!L17="","",VIII!L17)</f>
        <v/>
      </c>
      <c r="I189" s="510"/>
      <c r="J189" s="509" t="str">
        <f>IF(VIII!N17="","",VIII!N17)</f>
        <v/>
      </c>
      <c r="K189" s="515"/>
      <c r="L189" s="515"/>
      <c r="M189" s="510"/>
      <c r="N189" s="471" t="str">
        <f>IF(VIII!P17="","",VIII!P17)</f>
        <v/>
      </c>
      <c r="O189" s="474" t="str">
        <f>IF(VIII!R17="","",VIII!R17)</f>
        <v/>
      </c>
      <c r="P189" s="477" t="str">
        <f>IF(VIII!T17="","",VIII!T17)</f>
        <v/>
      </c>
      <c r="Q189" s="478"/>
      <c r="R189" s="479"/>
      <c r="S189" s="499"/>
      <c r="T189" s="232" t="s">
        <v>140</v>
      </c>
    </row>
    <row r="190" spans="2:20">
      <c r="B190" s="502"/>
      <c r="C190" s="503"/>
      <c r="D190" s="507"/>
      <c r="E190" s="511"/>
      <c r="F190" s="512"/>
      <c r="G190" s="472"/>
      <c r="H190" s="511"/>
      <c r="I190" s="512"/>
      <c r="J190" s="511"/>
      <c r="K190" s="516"/>
      <c r="L190" s="516"/>
      <c r="M190" s="512"/>
      <c r="N190" s="472"/>
      <c r="O190" s="475"/>
      <c r="P190" s="480"/>
      <c r="Q190" s="481"/>
      <c r="R190" s="482"/>
      <c r="S190" s="487"/>
      <c r="T190" s="233" t="s">
        <v>141</v>
      </c>
    </row>
    <row r="191" spans="2:20">
      <c r="B191" s="502"/>
      <c r="C191" s="503"/>
      <c r="D191" s="507"/>
      <c r="E191" s="511"/>
      <c r="F191" s="512"/>
      <c r="G191" s="472"/>
      <c r="H191" s="511"/>
      <c r="I191" s="512"/>
      <c r="J191" s="511"/>
      <c r="K191" s="516"/>
      <c r="L191" s="516"/>
      <c r="M191" s="512"/>
      <c r="N191" s="472"/>
      <c r="O191" s="475"/>
      <c r="P191" s="480"/>
      <c r="Q191" s="481"/>
      <c r="R191" s="482"/>
      <c r="S191" s="487"/>
      <c r="T191" s="233"/>
    </row>
    <row r="192" spans="2:20" ht="14.65" thickBot="1">
      <c r="B192" s="504"/>
      <c r="C192" s="505"/>
      <c r="D192" s="508"/>
      <c r="E192" s="513"/>
      <c r="F192" s="514"/>
      <c r="G192" s="473"/>
      <c r="H192" s="513"/>
      <c r="I192" s="514"/>
      <c r="J192" s="513"/>
      <c r="K192" s="517"/>
      <c r="L192" s="517"/>
      <c r="M192" s="514"/>
      <c r="N192" s="473"/>
      <c r="O192" s="476"/>
      <c r="P192" s="483"/>
      <c r="Q192" s="484"/>
      <c r="R192" s="485"/>
      <c r="S192" s="488"/>
      <c r="T192" s="234" t="s">
        <v>142</v>
      </c>
    </row>
    <row r="193" spans="2:20">
      <c r="B193" s="500" t="str">
        <f>IF(VIII!E17="","",VIII!E17)</f>
        <v/>
      </c>
      <c r="C193" s="501"/>
      <c r="D193" s="506" t="str">
        <f>IF(VIII!G17="","",VIII!G17)</f>
        <v/>
      </c>
      <c r="E193" s="509" t="str">
        <f>IF(VIII!I17="","",VIII!I17)</f>
        <v/>
      </c>
      <c r="F193" s="510"/>
      <c r="G193" s="471" t="str">
        <f>IF(VIII!K17="","",VIII!K17)</f>
        <v/>
      </c>
      <c r="H193" s="509" t="str">
        <f>IF(VIII!M17="","",VIII!M17)</f>
        <v/>
      </c>
      <c r="I193" s="510"/>
      <c r="J193" s="509" t="str">
        <f>IF(VIII!O17="","",VIII!O17)</f>
        <v/>
      </c>
      <c r="K193" s="515"/>
      <c r="L193" s="515"/>
      <c r="M193" s="510"/>
      <c r="N193" s="471" t="str">
        <f>IF(VIII!Q17="","",VIII!Q17)</f>
        <v/>
      </c>
      <c r="O193" s="474" t="str">
        <f>IF(VIII!S17="","",VIII!S17)</f>
        <v/>
      </c>
      <c r="P193" s="477" t="str">
        <f>IF(VIII!U17="","",VIII!U17)</f>
        <v/>
      </c>
      <c r="Q193" s="478"/>
      <c r="R193" s="479"/>
      <c r="S193" s="486"/>
      <c r="T193" s="233" t="s">
        <v>140</v>
      </c>
    </row>
    <row r="194" spans="2:20">
      <c r="B194" s="502"/>
      <c r="C194" s="503"/>
      <c r="D194" s="507"/>
      <c r="E194" s="511"/>
      <c r="F194" s="512"/>
      <c r="G194" s="472"/>
      <c r="H194" s="511"/>
      <c r="I194" s="512"/>
      <c r="J194" s="511"/>
      <c r="K194" s="516"/>
      <c r="L194" s="516"/>
      <c r="M194" s="512"/>
      <c r="N194" s="472"/>
      <c r="O194" s="475"/>
      <c r="P194" s="480"/>
      <c r="Q194" s="481"/>
      <c r="R194" s="482"/>
      <c r="S194" s="487"/>
      <c r="T194" s="233" t="s">
        <v>141</v>
      </c>
    </row>
    <row r="195" spans="2:20">
      <c r="B195" s="502"/>
      <c r="C195" s="503"/>
      <c r="D195" s="507"/>
      <c r="E195" s="511"/>
      <c r="F195" s="512"/>
      <c r="G195" s="472"/>
      <c r="H195" s="511"/>
      <c r="I195" s="512"/>
      <c r="J195" s="511"/>
      <c r="K195" s="516"/>
      <c r="L195" s="516"/>
      <c r="M195" s="512"/>
      <c r="N195" s="472"/>
      <c r="O195" s="475"/>
      <c r="P195" s="480"/>
      <c r="Q195" s="481"/>
      <c r="R195" s="482"/>
      <c r="S195" s="487"/>
      <c r="T195" s="233"/>
    </row>
    <row r="196" spans="2:20" ht="14.65" thickBot="1">
      <c r="B196" s="504"/>
      <c r="C196" s="505"/>
      <c r="D196" s="508"/>
      <c r="E196" s="513"/>
      <c r="F196" s="514"/>
      <c r="G196" s="473"/>
      <c r="H196" s="513"/>
      <c r="I196" s="514"/>
      <c r="J196" s="513"/>
      <c r="K196" s="517"/>
      <c r="L196" s="517"/>
      <c r="M196" s="514"/>
      <c r="N196" s="473"/>
      <c r="O196" s="476"/>
      <c r="P196" s="483"/>
      <c r="Q196" s="484"/>
      <c r="R196" s="485"/>
      <c r="S196" s="488"/>
      <c r="T196" s="234" t="s">
        <v>142</v>
      </c>
    </row>
    <row r="198" spans="2:20" ht="14.65" thickBot="1">
      <c r="B198" s="225" t="s">
        <v>144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89" t="s">
        <v>143</v>
      </c>
      <c r="O198" s="489"/>
      <c r="P198" s="489"/>
      <c r="Q198" s="489"/>
      <c r="R198" s="489"/>
      <c r="S198" s="489"/>
      <c r="T198" s="489"/>
    </row>
    <row r="199" spans="2:20" ht="30.75" customHeight="1" thickBot="1">
      <c r="B199" s="490" t="str">
        <f>IF(P189=P193,"",IF(P189&gt;P193,B189,B193))</f>
        <v/>
      </c>
      <c r="C199" s="491"/>
      <c r="D199" s="491"/>
      <c r="E199" s="492"/>
      <c r="F199" s="493" t="s">
        <v>145</v>
      </c>
      <c r="G199" s="493"/>
      <c r="H199" s="496" t="str">
        <f>IF(B199=B189,P189,P193)</f>
        <v/>
      </c>
      <c r="I199" s="497"/>
      <c r="J199" s="236" t="s">
        <v>146</v>
      </c>
      <c r="K199" s="497" t="str">
        <f>IF(H199=P189,P193,P189)</f>
        <v/>
      </c>
      <c r="L199" s="497"/>
      <c r="M199" s="498"/>
      <c r="N199" s="494"/>
      <c r="O199" s="494"/>
      <c r="P199" s="494"/>
      <c r="Q199" s="494"/>
      <c r="R199" s="494"/>
      <c r="S199" s="494"/>
      <c r="T199" s="495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63" t="s">
        <v>147</v>
      </c>
      <c r="C202" s="464"/>
      <c r="D202" s="464"/>
      <c r="E202" s="464"/>
      <c r="F202" s="464"/>
      <c r="G202" s="464"/>
      <c r="H202" s="465"/>
      <c r="I202" s="444" t="s">
        <v>148</v>
      </c>
      <c r="J202" s="464"/>
      <c r="K202" s="464"/>
      <c r="L202" s="464"/>
      <c r="M202" s="464"/>
      <c r="N202" s="464"/>
      <c r="O202" s="464"/>
      <c r="P202" s="464"/>
      <c r="Q202" s="464"/>
      <c r="R202" s="464"/>
      <c r="S202" s="464"/>
      <c r="T202" s="465"/>
    </row>
    <row r="203" spans="2:20">
      <c r="B203" s="466"/>
      <c r="C203" s="467"/>
      <c r="D203" s="468" t="s">
        <v>149</v>
      </c>
      <c r="E203" s="469"/>
      <c r="F203" s="469"/>
      <c r="G203" s="469"/>
      <c r="H203" s="470"/>
      <c r="I203" s="469"/>
      <c r="J203" s="469"/>
      <c r="K203" s="469"/>
      <c r="L203" s="469"/>
      <c r="M203" s="469"/>
      <c r="N203" s="469"/>
      <c r="O203" s="469"/>
      <c r="P203" s="469"/>
      <c r="Q203" s="467"/>
      <c r="R203" s="468" t="s">
        <v>149</v>
      </c>
      <c r="S203" s="469"/>
      <c r="T203" s="470"/>
    </row>
    <row r="204" spans="2:20">
      <c r="B204" s="453"/>
      <c r="C204" s="454"/>
      <c r="D204" s="455" t="s">
        <v>140</v>
      </c>
      <c r="E204" s="456"/>
      <c r="F204" s="456"/>
      <c r="G204" s="456"/>
      <c r="H204" s="457"/>
      <c r="I204" s="456"/>
      <c r="J204" s="456"/>
      <c r="K204" s="456"/>
      <c r="L204" s="456"/>
      <c r="M204" s="456"/>
      <c r="N204" s="456"/>
      <c r="O204" s="456"/>
      <c r="P204" s="456"/>
      <c r="Q204" s="454"/>
      <c r="R204" s="455" t="s">
        <v>140</v>
      </c>
      <c r="S204" s="456"/>
      <c r="T204" s="457"/>
    </row>
    <row r="205" spans="2:20" ht="14.65" thickBot="1">
      <c r="B205" s="458"/>
      <c r="C205" s="459"/>
      <c r="D205" s="460" t="s">
        <v>150</v>
      </c>
      <c r="E205" s="461"/>
      <c r="F205" s="461"/>
      <c r="G205" s="461"/>
      <c r="H205" s="462"/>
      <c r="I205" s="461"/>
      <c r="J205" s="461"/>
      <c r="K205" s="461"/>
      <c r="L205" s="461"/>
      <c r="M205" s="461"/>
      <c r="N205" s="461"/>
      <c r="O205" s="461"/>
      <c r="P205" s="461"/>
      <c r="Q205" s="459"/>
      <c r="R205" s="460" t="s">
        <v>150</v>
      </c>
      <c r="S205" s="461"/>
      <c r="T205" s="462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42" t="s">
        <v>151</v>
      </c>
      <c r="C207" s="443"/>
      <c r="D207" s="443"/>
      <c r="E207" s="443"/>
      <c r="F207" s="443"/>
      <c r="G207" s="443"/>
      <c r="H207" s="444"/>
      <c r="I207" s="445" t="s">
        <v>152</v>
      </c>
      <c r="J207" s="443"/>
      <c r="K207" s="443"/>
      <c r="L207" s="443"/>
      <c r="M207" s="443"/>
      <c r="N207" s="443"/>
      <c r="O207" s="443"/>
      <c r="P207" s="443"/>
      <c r="Q207" s="443"/>
      <c r="R207" s="443"/>
      <c r="S207" s="443"/>
      <c r="T207" s="446"/>
    </row>
    <row r="208" spans="2:20" ht="28.25" customHeight="1">
      <c r="B208" s="447"/>
      <c r="C208" s="448"/>
      <c r="D208" s="448"/>
      <c r="E208" s="448"/>
      <c r="F208" s="448"/>
      <c r="G208" s="448"/>
      <c r="H208" s="448"/>
      <c r="I208" s="448"/>
      <c r="J208" s="448"/>
      <c r="K208" s="448"/>
      <c r="L208" s="448"/>
      <c r="M208" s="448"/>
      <c r="N208" s="448"/>
      <c r="O208" s="448"/>
      <c r="P208" s="448"/>
      <c r="Q208" s="448"/>
      <c r="R208" s="448"/>
      <c r="S208" s="448"/>
      <c r="T208" s="449"/>
    </row>
    <row r="209" spans="1:20" ht="28.25" customHeight="1" thickBot="1">
      <c r="B209" s="450"/>
      <c r="C209" s="451"/>
      <c r="D209" s="451"/>
      <c r="E209" s="451"/>
      <c r="F209" s="451"/>
      <c r="G209" s="451"/>
      <c r="H209" s="451"/>
      <c r="I209" s="451"/>
      <c r="J209" s="451"/>
      <c r="K209" s="451"/>
      <c r="L209" s="451"/>
      <c r="M209" s="451"/>
      <c r="N209" s="451"/>
      <c r="O209" s="451"/>
      <c r="P209" s="451"/>
      <c r="Q209" s="451"/>
      <c r="R209" s="451"/>
      <c r="S209" s="451"/>
      <c r="T209" s="452"/>
    </row>
    <row r="216" spans="1:20" ht="29" customHeight="1" thickBot="1">
      <c r="A216" s="235">
        <v>6</v>
      </c>
    </row>
    <row r="217" spans="1:20" ht="15.75">
      <c r="E217" s="536" t="s">
        <v>124</v>
      </c>
      <c r="F217" s="537"/>
      <c r="G217" s="537"/>
      <c r="H217" s="537"/>
      <c r="I217" s="537"/>
      <c r="J217" s="537"/>
      <c r="K217" s="537"/>
      <c r="L217" s="537"/>
      <c r="M217" s="537"/>
      <c r="N217" s="537"/>
      <c r="O217" s="538"/>
    </row>
    <row r="218" spans="1:20" ht="15.75">
      <c r="E218" s="539" t="s">
        <v>125</v>
      </c>
      <c r="F218" s="540"/>
      <c r="G218" s="540"/>
      <c r="H218" s="540"/>
      <c r="I218" s="540"/>
      <c r="J218" s="540"/>
      <c r="K218" s="540"/>
      <c r="L218" s="540"/>
      <c r="M218" s="540"/>
      <c r="N218" s="540"/>
      <c r="O218" s="541"/>
    </row>
    <row r="219" spans="1:20" ht="15.75">
      <c r="E219" s="539" t="s">
        <v>126</v>
      </c>
      <c r="F219" s="540"/>
      <c r="G219" s="540"/>
      <c r="H219" s="540"/>
      <c r="I219" s="540"/>
      <c r="J219" s="540"/>
      <c r="K219" s="540"/>
      <c r="L219" s="540"/>
      <c r="M219" s="540"/>
      <c r="N219" s="540"/>
      <c r="O219" s="541"/>
    </row>
    <row r="220" spans="1:20" ht="15.75">
      <c r="E220" s="539"/>
      <c r="F220" s="540"/>
      <c r="G220" s="540"/>
      <c r="H220" s="540"/>
      <c r="I220" s="540"/>
      <c r="J220" s="540"/>
      <c r="K220" s="540"/>
      <c r="L220" s="540"/>
      <c r="M220" s="540"/>
      <c r="N220" s="540"/>
      <c r="O220" s="541"/>
    </row>
    <row r="221" spans="1:20" ht="15.75">
      <c r="E221" s="539" t="s">
        <v>153</v>
      </c>
      <c r="F221" s="540"/>
      <c r="G221" s="540"/>
      <c r="H221" s="540"/>
      <c r="I221" s="540"/>
      <c r="J221" s="540"/>
      <c r="K221" s="540"/>
      <c r="L221" s="540"/>
      <c r="M221" s="540"/>
      <c r="N221" s="540"/>
      <c r="O221" s="541"/>
    </row>
    <row r="222" spans="1:20" ht="16.149999999999999" thickBot="1">
      <c r="E222" s="545" t="s">
        <v>127</v>
      </c>
      <c r="F222" s="546"/>
      <c r="G222" s="546"/>
      <c r="H222" s="546"/>
      <c r="I222" s="546"/>
      <c r="J222" s="546"/>
      <c r="K222" s="546"/>
      <c r="L222" s="546"/>
      <c r="M222" s="546"/>
      <c r="N222" s="546"/>
      <c r="O222" s="547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128</v>
      </c>
      <c r="C225" s="448" t="s">
        <v>158</v>
      </c>
      <c r="D225" s="448"/>
      <c r="E225" s="448"/>
      <c r="F225" s="448"/>
      <c r="G225" s="448"/>
      <c r="H225" s="448"/>
      <c r="I225" s="225"/>
      <c r="J225" s="225"/>
      <c r="K225" s="448" t="s">
        <v>129</v>
      </c>
      <c r="L225" s="448"/>
      <c r="M225" s="448"/>
      <c r="N225" s="448"/>
      <c r="O225" s="448"/>
      <c r="P225" s="448"/>
      <c r="Q225" s="448" t="s">
        <v>130</v>
      </c>
      <c r="R225" s="448"/>
      <c r="S225" s="448"/>
      <c r="T225" s="226" t="s">
        <v>131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48"/>
      <c r="L226" s="448"/>
      <c r="M226" s="448"/>
      <c r="N226" s="448"/>
      <c r="O226" s="448"/>
      <c r="P226" s="448"/>
      <c r="Q226" s="448"/>
      <c r="R226" s="448"/>
      <c r="S226" s="448"/>
      <c r="T226" s="227"/>
    </row>
    <row r="227" spans="2:20">
      <c r="B227" s="225"/>
      <c r="C227" s="225"/>
      <c r="D227" s="529" t="s">
        <v>132</v>
      </c>
      <c r="E227" s="529"/>
      <c r="F227" s="529"/>
      <c r="G227" s="529"/>
      <c r="H227" s="237">
        <v>5</v>
      </c>
      <c r="I227" s="225"/>
      <c r="J227" s="225"/>
      <c r="K227" s="530" t="s">
        <v>133</v>
      </c>
      <c r="L227" s="531"/>
      <c r="M227" s="531"/>
      <c r="N227" s="531"/>
      <c r="O227" s="531"/>
      <c r="P227" s="532"/>
      <c r="Q227" s="448" t="s">
        <v>134</v>
      </c>
      <c r="R227" s="448"/>
      <c r="S227" s="448"/>
      <c r="T227" s="448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33" t="s">
        <v>135</v>
      </c>
      <c r="E230" s="534"/>
      <c r="F230" s="534"/>
      <c r="G230" s="534"/>
      <c r="H230" s="534"/>
      <c r="I230" s="534"/>
      <c r="J230" s="534"/>
      <c r="K230" s="534"/>
      <c r="L230" s="534"/>
      <c r="M230" s="534"/>
      <c r="N230" s="534"/>
      <c r="O230" s="535"/>
      <c r="P230" s="518" t="s">
        <v>136</v>
      </c>
      <c r="Q230" s="519"/>
      <c r="R230" s="520"/>
      <c r="S230" s="524" t="s">
        <v>137</v>
      </c>
      <c r="T230" s="526" t="s">
        <v>138</v>
      </c>
    </row>
    <row r="231" spans="2:20" s="1" customFormat="1" ht="29" customHeight="1" thickBot="1">
      <c r="B231" s="228" t="s">
        <v>139</v>
      </c>
      <c r="C231" s="229"/>
      <c r="D231" s="230">
        <v>1</v>
      </c>
      <c r="E231" s="528">
        <v>2</v>
      </c>
      <c r="F231" s="528"/>
      <c r="G231" s="238">
        <v>3</v>
      </c>
      <c r="H231" s="528">
        <v>4</v>
      </c>
      <c r="I231" s="528"/>
      <c r="J231" s="528">
        <v>5</v>
      </c>
      <c r="K231" s="528"/>
      <c r="L231" s="528"/>
      <c r="M231" s="528"/>
      <c r="N231" s="238">
        <v>6</v>
      </c>
      <c r="O231" s="231">
        <v>7</v>
      </c>
      <c r="P231" s="521"/>
      <c r="Q231" s="522"/>
      <c r="R231" s="523"/>
      <c r="S231" s="525"/>
      <c r="T231" s="527"/>
    </row>
    <row r="232" spans="2:20">
      <c r="B232" s="500" t="str">
        <f>IF(VIII!C18="","",VIII!C18)</f>
        <v/>
      </c>
      <c r="C232" s="501"/>
      <c r="D232" s="506" t="str">
        <f>IF(VIII!F18="","",VIII!F18)</f>
        <v/>
      </c>
      <c r="E232" s="509" t="str">
        <f>IF(VIII!H18="","",VIII!H18)</f>
        <v/>
      </c>
      <c r="F232" s="510"/>
      <c r="G232" s="471" t="str">
        <f>IF(VIII!J18="","",VIII!J18)</f>
        <v/>
      </c>
      <c r="H232" s="509" t="str">
        <f>IF(VIII!L18="","",VIII!L18)</f>
        <v/>
      </c>
      <c r="I232" s="510"/>
      <c r="J232" s="509" t="str">
        <f>IF(VIII!N18="","",VIII!N18)</f>
        <v/>
      </c>
      <c r="K232" s="515"/>
      <c r="L232" s="515"/>
      <c r="M232" s="510"/>
      <c r="N232" s="471" t="str">
        <f>IF(VIII!P18="","",VIII!P18)</f>
        <v/>
      </c>
      <c r="O232" s="474" t="str">
        <f>IF(VIII!R18="","",VIII!R18)</f>
        <v/>
      </c>
      <c r="P232" s="477" t="str">
        <f>IF(VIII!T18="","",VIII!T18)</f>
        <v/>
      </c>
      <c r="Q232" s="478"/>
      <c r="R232" s="479"/>
      <c r="S232" s="499"/>
      <c r="T232" s="232" t="s">
        <v>140</v>
      </c>
    </row>
    <row r="233" spans="2:20">
      <c r="B233" s="502"/>
      <c r="C233" s="503"/>
      <c r="D233" s="507"/>
      <c r="E233" s="511"/>
      <c r="F233" s="512"/>
      <c r="G233" s="472"/>
      <c r="H233" s="511"/>
      <c r="I233" s="512"/>
      <c r="J233" s="511"/>
      <c r="K233" s="516"/>
      <c r="L233" s="516"/>
      <c r="M233" s="512"/>
      <c r="N233" s="472"/>
      <c r="O233" s="475"/>
      <c r="P233" s="480"/>
      <c r="Q233" s="481"/>
      <c r="R233" s="482"/>
      <c r="S233" s="487"/>
      <c r="T233" s="233" t="s">
        <v>141</v>
      </c>
    </row>
    <row r="234" spans="2:20">
      <c r="B234" s="502"/>
      <c r="C234" s="503"/>
      <c r="D234" s="507"/>
      <c r="E234" s="511"/>
      <c r="F234" s="512"/>
      <c r="G234" s="472"/>
      <c r="H234" s="511"/>
      <c r="I234" s="512"/>
      <c r="J234" s="511"/>
      <c r="K234" s="516"/>
      <c r="L234" s="516"/>
      <c r="M234" s="512"/>
      <c r="N234" s="472"/>
      <c r="O234" s="475"/>
      <c r="P234" s="480"/>
      <c r="Q234" s="481"/>
      <c r="R234" s="482"/>
      <c r="S234" s="487"/>
      <c r="T234" s="233"/>
    </row>
    <row r="235" spans="2:20" ht="14.65" thickBot="1">
      <c r="B235" s="504"/>
      <c r="C235" s="505"/>
      <c r="D235" s="508"/>
      <c r="E235" s="513"/>
      <c r="F235" s="514"/>
      <c r="G235" s="473"/>
      <c r="H235" s="513"/>
      <c r="I235" s="514"/>
      <c r="J235" s="513"/>
      <c r="K235" s="517"/>
      <c r="L235" s="517"/>
      <c r="M235" s="514"/>
      <c r="N235" s="473"/>
      <c r="O235" s="476"/>
      <c r="P235" s="483"/>
      <c r="Q235" s="484"/>
      <c r="R235" s="485"/>
      <c r="S235" s="488"/>
      <c r="T235" s="234" t="s">
        <v>142</v>
      </c>
    </row>
    <row r="236" spans="2:20">
      <c r="B236" s="500" t="str">
        <f>IF(VIII!E18="","",VIII!E18)</f>
        <v/>
      </c>
      <c r="C236" s="501"/>
      <c r="D236" s="506" t="str">
        <f>IF(VIII!G18="","",VIII!G18)</f>
        <v/>
      </c>
      <c r="E236" s="509" t="str">
        <f>IF(VIII!I18="","",VIII!I18)</f>
        <v/>
      </c>
      <c r="F236" s="510"/>
      <c r="G236" s="471" t="str">
        <f>IF(VIII!K18="","",VIII!K18)</f>
        <v/>
      </c>
      <c r="H236" s="509" t="str">
        <f>IF(VIII!M18="","",VIII!M18)</f>
        <v/>
      </c>
      <c r="I236" s="510"/>
      <c r="J236" s="509" t="str">
        <f>IF(VIII!O18="","",VIII!O18)</f>
        <v/>
      </c>
      <c r="K236" s="515"/>
      <c r="L236" s="515"/>
      <c r="M236" s="510"/>
      <c r="N236" s="471" t="str">
        <f>IF(VIII!Q18="","",VIII!Q18)</f>
        <v/>
      </c>
      <c r="O236" s="474" t="str">
        <f>IF(VIII!S18="","",VIII!S18)</f>
        <v/>
      </c>
      <c r="P236" s="477" t="str">
        <f>IF(VIII!U18="","",VIII!U18)</f>
        <v/>
      </c>
      <c r="Q236" s="478"/>
      <c r="R236" s="479"/>
      <c r="S236" s="486"/>
      <c r="T236" s="233" t="s">
        <v>140</v>
      </c>
    </row>
    <row r="237" spans="2:20">
      <c r="B237" s="502"/>
      <c r="C237" s="503"/>
      <c r="D237" s="507"/>
      <c r="E237" s="511"/>
      <c r="F237" s="512"/>
      <c r="G237" s="472"/>
      <c r="H237" s="511"/>
      <c r="I237" s="512"/>
      <c r="J237" s="511"/>
      <c r="K237" s="516"/>
      <c r="L237" s="516"/>
      <c r="M237" s="512"/>
      <c r="N237" s="472"/>
      <c r="O237" s="475"/>
      <c r="P237" s="480"/>
      <c r="Q237" s="481"/>
      <c r="R237" s="482"/>
      <c r="S237" s="487"/>
      <c r="T237" s="233" t="s">
        <v>141</v>
      </c>
    </row>
    <row r="238" spans="2:20">
      <c r="B238" s="502"/>
      <c r="C238" s="503"/>
      <c r="D238" s="507"/>
      <c r="E238" s="511"/>
      <c r="F238" s="512"/>
      <c r="G238" s="472"/>
      <c r="H238" s="511"/>
      <c r="I238" s="512"/>
      <c r="J238" s="511"/>
      <c r="K238" s="516"/>
      <c r="L238" s="516"/>
      <c r="M238" s="512"/>
      <c r="N238" s="472"/>
      <c r="O238" s="475"/>
      <c r="P238" s="480"/>
      <c r="Q238" s="481"/>
      <c r="R238" s="482"/>
      <c r="S238" s="487"/>
      <c r="T238" s="233"/>
    </row>
    <row r="239" spans="2:20" ht="14.65" thickBot="1">
      <c r="B239" s="504"/>
      <c r="C239" s="505"/>
      <c r="D239" s="508"/>
      <c r="E239" s="513"/>
      <c r="F239" s="514"/>
      <c r="G239" s="473"/>
      <c r="H239" s="513"/>
      <c r="I239" s="514"/>
      <c r="J239" s="513"/>
      <c r="K239" s="517"/>
      <c r="L239" s="517"/>
      <c r="M239" s="514"/>
      <c r="N239" s="473"/>
      <c r="O239" s="476"/>
      <c r="P239" s="483"/>
      <c r="Q239" s="484"/>
      <c r="R239" s="485"/>
      <c r="S239" s="488"/>
      <c r="T239" s="234" t="s">
        <v>142</v>
      </c>
    </row>
    <row r="241" spans="2:20" ht="14.65" thickBot="1">
      <c r="B241" s="225" t="s">
        <v>144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89" t="s">
        <v>143</v>
      </c>
      <c r="O241" s="489"/>
      <c r="P241" s="489"/>
      <c r="Q241" s="489"/>
      <c r="R241" s="489"/>
      <c r="S241" s="489"/>
      <c r="T241" s="489"/>
    </row>
    <row r="242" spans="2:20" ht="30.75" customHeight="1" thickBot="1">
      <c r="B242" s="490" t="str">
        <f>IF(P232=P236,"",IF(P232&gt;P236,B232,B236))</f>
        <v/>
      </c>
      <c r="C242" s="491"/>
      <c r="D242" s="491"/>
      <c r="E242" s="492"/>
      <c r="F242" s="493" t="s">
        <v>145</v>
      </c>
      <c r="G242" s="493"/>
      <c r="H242" s="496" t="str">
        <f>IF(B242=B232,P232,P236)</f>
        <v/>
      </c>
      <c r="I242" s="497"/>
      <c r="J242" s="236" t="s">
        <v>146</v>
      </c>
      <c r="K242" s="497" t="str">
        <f>IF(H242=P232,P236,P232)</f>
        <v/>
      </c>
      <c r="L242" s="497"/>
      <c r="M242" s="498"/>
      <c r="N242" s="494"/>
      <c r="O242" s="494"/>
      <c r="P242" s="494"/>
      <c r="Q242" s="494"/>
      <c r="R242" s="494"/>
      <c r="S242" s="494"/>
      <c r="T242" s="495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63" t="s">
        <v>147</v>
      </c>
      <c r="C245" s="464"/>
      <c r="D245" s="464"/>
      <c r="E245" s="464"/>
      <c r="F245" s="464"/>
      <c r="G245" s="464"/>
      <c r="H245" s="465"/>
      <c r="I245" s="444" t="s">
        <v>148</v>
      </c>
      <c r="J245" s="464"/>
      <c r="K245" s="464"/>
      <c r="L245" s="464"/>
      <c r="M245" s="464"/>
      <c r="N245" s="464"/>
      <c r="O245" s="464"/>
      <c r="P245" s="464"/>
      <c r="Q245" s="464"/>
      <c r="R245" s="464"/>
      <c r="S245" s="464"/>
      <c r="T245" s="465"/>
    </row>
    <row r="246" spans="2:20">
      <c r="B246" s="466"/>
      <c r="C246" s="467"/>
      <c r="D246" s="468" t="s">
        <v>149</v>
      </c>
      <c r="E246" s="469"/>
      <c r="F246" s="469"/>
      <c r="G246" s="469"/>
      <c r="H246" s="470"/>
      <c r="I246" s="469"/>
      <c r="J246" s="469"/>
      <c r="K246" s="469"/>
      <c r="L246" s="469"/>
      <c r="M246" s="469"/>
      <c r="N246" s="469"/>
      <c r="O246" s="469"/>
      <c r="P246" s="469"/>
      <c r="Q246" s="467"/>
      <c r="R246" s="468" t="s">
        <v>149</v>
      </c>
      <c r="S246" s="469"/>
      <c r="T246" s="470"/>
    </row>
    <row r="247" spans="2:20">
      <c r="B247" s="453"/>
      <c r="C247" s="454"/>
      <c r="D247" s="455" t="s">
        <v>140</v>
      </c>
      <c r="E247" s="456"/>
      <c r="F247" s="456"/>
      <c r="G247" s="456"/>
      <c r="H247" s="457"/>
      <c r="I247" s="456"/>
      <c r="J247" s="456"/>
      <c r="K247" s="456"/>
      <c r="L247" s="456"/>
      <c r="M247" s="456"/>
      <c r="N247" s="456"/>
      <c r="O247" s="456"/>
      <c r="P247" s="456"/>
      <c r="Q247" s="454"/>
      <c r="R247" s="455" t="s">
        <v>140</v>
      </c>
      <c r="S247" s="456"/>
      <c r="T247" s="457"/>
    </row>
    <row r="248" spans="2:20" ht="14.65" thickBot="1">
      <c r="B248" s="458"/>
      <c r="C248" s="459"/>
      <c r="D248" s="460" t="s">
        <v>150</v>
      </c>
      <c r="E248" s="461"/>
      <c r="F248" s="461"/>
      <c r="G248" s="461"/>
      <c r="H248" s="462"/>
      <c r="I248" s="461"/>
      <c r="J248" s="461"/>
      <c r="K248" s="461"/>
      <c r="L248" s="461"/>
      <c r="M248" s="461"/>
      <c r="N248" s="461"/>
      <c r="O248" s="461"/>
      <c r="P248" s="461"/>
      <c r="Q248" s="459"/>
      <c r="R248" s="460" t="s">
        <v>150</v>
      </c>
      <c r="S248" s="461"/>
      <c r="T248" s="462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42" t="s">
        <v>151</v>
      </c>
      <c r="C250" s="443"/>
      <c r="D250" s="443"/>
      <c r="E250" s="443"/>
      <c r="F250" s="443"/>
      <c r="G250" s="443"/>
      <c r="H250" s="444"/>
      <c r="I250" s="445" t="s">
        <v>152</v>
      </c>
      <c r="J250" s="443"/>
      <c r="K250" s="443"/>
      <c r="L250" s="443"/>
      <c r="M250" s="443"/>
      <c r="N250" s="443"/>
      <c r="O250" s="443"/>
      <c r="P250" s="443"/>
      <c r="Q250" s="443"/>
      <c r="R250" s="443"/>
      <c r="S250" s="443"/>
      <c r="T250" s="446"/>
    </row>
    <row r="251" spans="2:20" ht="28.25" customHeight="1">
      <c r="B251" s="447"/>
      <c r="C251" s="448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  <c r="O251" s="448"/>
      <c r="P251" s="448"/>
      <c r="Q251" s="448"/>
      <c r="R251" s="448"/>
      <c r="S251" s="448"/>
      <c r="T251" s="449"/>
    </row>
    <row r="252" spans="2:20" ht="28.25" customHeight="1" thickBot="1">
      <c r="B252" s="450"/>
      <c r="C252" s="451"/>
      <c r="D252" s="451"/>
      <c r="E252" s="451"/>
      <c r="F252" s="451"/>
      <c r="G252" s="451"/>
      <c r="H252" s="451"/>
      <c r="I252" s="451"/>
      <c r="J252" s="451"/>
      <c r="K252" s="451"/>
      <c r="L252" s="451"/>
      <c r="M252" s="451"/>
      <c r="N252" s="451"/>
      <c r="O252" s="451"/>
      <c r="P252" s="451"/>
      <c r="Q252" s="451"/>
      <c r="R252" s="451"/>
      <c r="S252" s="451"/>
      <c r="T252" s="452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B17" sqref="B17: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78" t="s">
        <v>0</v>
      </c>
      <c r="C1" s="578"/>
      <c r="D1" s="578"/>
      <c r="E1" s="3" t="s">
        <v>168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23" t="s">
        <v>1</v>
      </c>
      <c r="R1" s="423"/>
      <c r="S1" s="423"/>
      <c r="T1" s="423"/>
      <c r="U1" s="42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579" t="s">
        <v>3</v>
      </c>
      <c r="D2" s="579"/>
      <c r="E2" s="580"/>
      <c r="F2" s="430">
        <v>1</v>
      </c>
      <c r="G2" s="428"/>
      <c r="H2" s="429">
        <v>2</v>
      </c>
      <c r="I2" s="428"/>
      <c r="J2" s="429">
        <v>3</v>
      </c>
      <c r="K2" s="428"/>
      <c r="L2" s="429">
        <v>4</v>
      </c>
      <c r="M2" s="430"/>
      <c r="N2" s="431" t="s">
        <v>4</v>
      </c>
      <c r="O2" s="432"/>
      <c r="P2" s="433" t="s">
        <v>76</v>
      </c>
      <c r="Q2" s="434"/>
      <c r="R2" s="435" t="s">
        <v>5</v>
      </c>
      <c r="S2" s="435"/>
      <c r="T2" s="100" t="s">
        <v>6</v>
      </c>
      <c r="W2" s="6">
        <v>1</v>
      </c>
      <c r="X2" s="439" t="str">
        <f>IF(ISERROR(INDEX($C$3:$C$6,MATCH(W2,$T$3:$T$6,0))),"",(INDEX($C$3:$C$6,MATCH(W2,$T$3:$T$6,0))))</f>
        <v/>
      </c>
      <c r="Y2" s="440"/>
      <c r="Z2" s="441"/>
      <c r="AB2" s="420" t="s">
        <v>77</v>
      </c>
      <c r="AC2" s="420"/>
      <c r="AD2" s="420"/>
      <c r="AE2" s="420"/>
      <c r="AG2" s="5" t="s">
        <v>78</v>
      </c>
      <c r="AK2" s="421" t="s">
        <v>79</v>
      </c>
      <c r="AL2" s="421"/>
      <c r="AP2" s="5" t="s">
        <v>80</v>
      </c>
    </row>
    <row r="3" spans="2:47" ht="24" customHeight="1">
      <c r="B3" s="172">
        <v>1</v>
      </c>
      <c r="C3" s="576" t="str">
        <f>IF(GROUPS!D14="","",GROUPS!D14)</f>
        <v/>
      </c>
      <c r="D3" s="576"/>
      <c r="E3" s="577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67</v>
      </c>
      <c r="R3" s="413">
        <f>IF(ISERROR(IF(AND(T9="",T13="",T17=""),"",SUM(AB3:AD3)+(N3-O3)/1000)+(AK3/10000)),"",IF(AND(T9="",T13="",T17=""),"",SUM(AB3:AD3)+(N3-O3)/1000)+(AK3/10000)+(AG3/100000))</f>
        <v>6.0126200000000001</v>
      </c>
      <c r="S3" s="413"/>
      <c r="T3" s="112" t="str">
        <f>IF(ISERROR(IF(C3="","",RANK(R3,$R$3:$S$6,0))),"",IF(C3="","",RANK(R3,$R$3:$S$6,0)))</f>
        <v/>
      </c>
      <c r="U3" s="8"/>
      <c r="V3" s="8"/>
      <c r="W3" s="6">
        <v>2</v>
      </c>
      <c r="X3" s="439" t="str">
        <f t="shared" ref="X3:X5" si="0">IF(ISERROR(INDEX($C$3:$C$6,MATCH(W3,$T$3:$T$6,0))),"",(INDEX($C$3:$C$6,MATCH(W3,$T$3:$T$6,0))))</f>
        <v/>
      </c>
      <c r="Y3" s="440"/>
      <c r="Z3" s="441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408">
        <f>SUM(AH3:AJ3)-SUM(AM3:AO3)</f>
        <v>45</v>
      </c>
      <c r="AL3" s="409"/>
      <c r="AM3" s="9">
        <f>AH5</f>
        <v>9</v>
      </c>
      <c r="AN3" s="9">
        <f>AI4</f>
        <v>43</v>
      </c>
      <c r="AO3" s="9">
        <f>AJ6</f>
        <v>15</v>
      </c>
      <c r="AP3" s="8">
        <f>SUM(AM3:AO3)</f>
        <v>67</v>
      </c>
    </row>
    <row r="4" spans="2:47" ht="24" customHeight="1">
      <c r="B4" s="172">
        <v>2</v>
      </c>
      <c r="C4" s="576" t="str">
        <f>IF(GROUPS!D15="","",GROUPS!D15)</f>
        <v/>
      </c>
      <c r="D4" s="576"/>
      <c r="E4" s="577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13">
        <f>IF(ISERROR(IF(AND(T10="",U13="",U18=""),"",SUM(AB4:AD4)+(N4-O4)/1000)+(AK4/10000)+(AG4/100000)),"",IF(AND(T10="",U13="",U18=""),"",SUM(AB4:AD4)+(N4-O4)/1000)+(AK4/10000)+(AG4/100000))</f>
        <v>5.0088899999999992</v>
      </c>
      <c r="S4" s="413"/>
      <c r="T4" s="112" t="str">
        <f>IF(ISERROR(IF(C4="","",RANK(R4,$R$3:$S$6,0))),"",IF(C4="","",RANK(R4,$R$3:$S$6,0)))</f>
        <v/>
      </c>
      <c r="U4" s="8"/>
      <c r="V4" s="8"/>
      <c r="W4" s="6">
        <v>3</v>
      </c>
      <c r="X4" s="436" t="str">
        <f t="shared" si="0"/>
        <v/>
      </c>
      <c r="Y4" s="437"/>
      <c r="Z4" s="438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408">
        <f t="shared" ref="AK4:AK6" si="2">SUM(AH4:AJ4)-SUM(AM4:AO4)</f>
        <v>28</v>
      </c>
      <c r="AL4" s="409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76" t="str">
        <f>IF(GROUPS!D16="","",GROUPS!D16)</f>
        <v/>
      </c>
      <c r="D5" s="576"/>
      <c r="E5" s="577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78</v>
      </c>
      <c r="Q5" s="111">
        <f>IF(AND(U9="",T14="",T18=""),"",AP5)</f>
        <v>106</v>
      </c>
      <c r="R5" s="413">
        <f>IF(ISERROR(IF(AND(U9="",T14="",T18=""),"",SUM(AB5:AD5)+(N5-O5)/1000)+(AK5/10000)+(AG5/100000)),"",IF(AND(U9="",T14="",T18=""),"",SUM(AB5:AD5)+(N5-O5)/1000)+(AK5/10000)+(AG5/100000))</f>
        <v>3.9929799999999998</v>
      </c>
      <c r="S5" s="413"/>
      <c r="T5" s="112" t="str">
        <f>IF(ISERROR(IF(C5="","",RANK(R5,$R$3:$S$6,0))),"",IF(C5="","",RANK(R5,$R$3:$S$6,0)))</f>
        <v/>
      </c>
      <c r="U5" s="8"/>
      <c r="V5" s="8"/>
      <c r="W5" s="6">
        <v>4</v>
      </c>
      <c r="X5" s="436" t="str">
        <f t="shared" si="0"/>
        <v/>
      </c>
      <c r="Y5" s="437"/>
      <c r="Z5" s="438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78</v>
      </c>
      <c r="AH5" s="9">
        <f>G9+I9+K9+M9+O9+Q9+S9</f>
        <v>9</v>
      </c>
      <c r="AI5" s="9">
        <f>F14+H14+J14+L14+N14+P14+R14</f>
        <v>51</v>
      </c>
      <c r="AJ5" s="9">
        <f>F18+H18+J18+L18+N18+P18+R18</f>
        <v>18</v>
      </c>
      <c r="AK5" s="408">
        <f t="shared" si="2"/>
        <v>-28</v>
      </c>
      <c r="AL5" s="409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81" t="str">
        <f>IF(GROUPS!D17="","",GROUPS!D17)</f>
        <v/>
      </c>
      <c r="D6" s="581"/>
      <c r="E6" s="582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407">
        <f>IF(ISERROR(IF(AND(U10="",U14="",U17=""),"",SUM(AB6:AD6)+(N6-O6)/1000)+(AK6/10000)+(AG6/100000)),"",IF(AND(U10="",U14="",U17=""),"",SUM(AB6:AD6)+(N6-O6)/1000)+(AK6/10000)+(AG6/100000))</f>
        <v>2.9892199999999995</v>
      </c>
      <c r="S6" s="407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408">
        <f t="shared" si="2"/>
        <v>-45</v>
      </c>
      <c r="AL6" s="409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371</v>
      </c>
      <c r="Q7" s="127">
        <f>SUM(Q3:Q6)</f>
        <v>371</v>
      </c>
    </row>
    <row r="8" spans="2:47" ht="18.399999999999999" thickBot="1">
      <c r="B8" s="394" t="s">
        <v>7</v>
      </c>
      <c r="C8" s="399"/>
      <c r="D8" s="399"/>
      <c r="E8" s="395"/>
      <c r="F8" s="400" t="s">
        <v>8</v>
      </c>
      <c r="G8" s="401"/>
      <c r="H8" s="397" t="s">
        <v>9</v>
      </c>
      <c r="I8" s="401"/>
      <c r="J8" s="397" t="s">
        <v>10</v>
      </c>
      <c r="K8" s="401"/>
      <c r="L8" s="397" t="s">
        <v>11</v>
      </c>
      <c r="M8" s="401"/>
      <c r="N8" s="397" t="s">
        <v>12</v>
      </c>
      <c r="O8" s="401"/>
      <c r="P8" s="397" t="s">
        <v>13</v>
      </c>
      <c r="Q8" s="401"/>
      <c r="R8" s="397" t="s">
        <v>14</v>
      </c>
      <c r="S8" s="398"/>
      <c r="T8" s="394" t="s">
        <v>15</v>
      </c>
      <c r="U8" s="395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4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94" t="s">
        <v>16</v>
      </c>
      <c r="C12" s="399"/>
      <c r="D12" s="399"/>
      <c r="E12" s="395"/>
      <c r="F12" s="400" t="s">
        <v>8</v>
      </c>
      <c r="G12" s="401"/>
      <c r="H12" s="397" t="s">
        <v>9</v>
      </c>
      <c r="I12" s="401"/>
      <c r="J12" s="397" t="s">
        <v>10</v>
      </c>
      <c r="K12" s="401"/>
      <c r="L12" s="397" t="s">
        <v>11</v>
      </c>
      <c r="M12" s="401"/>
      <c r="N12" s="397" t="s">
        <v>12</v>
      </c>
      <c r="O12" s="401"/>
      <c r="P12" s="397" t="s">
        <v>13</v>
      </c>
      <c r="Q12" s="401"/>
      <c r="R12" s="397" t="s">
        <v>14</v>
      </c>
      <c r="S12" s="398"/>
      <c r="T12" s="394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9"/>
      <c r="D16" s="399"/>
      <c r="E16" s="395"/>
      <c r="F16" s="400" t="s">
        <v>8</v>
      </c>
      <c r="G16" s="401"/>
      <c r="H16" s="397" t="s">
        <v>9</v>
      </c>
      <c r="I16" s="401"/>
      <c r="J16" s="397" t="s">
        <v>10</v>
      </c>
      <c r="K16" s="401"/>
      <c r="L16" s="397" t="s">
        <v>11</v>
      </c>
      <c r="M16" s="401"/>
      <c r="N16" s="397" t="s">
        <v>12</v>
      </c>
      <c r="O16" s="401"/>
      <c r="P16" s="397" t="s">
        <v>13</v>
      </c>
      <c r="Q16" s="401"/>
      <c r="R16" s="397" t="s">
        <v>14</v>
      </c>
      <c r="S16" s="398"/>
      <c r="T16" s="394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187</v>
      </c>
    </row>
    <row r="21" spans="2:41"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zoomScale="90" zoomScaleNormal="90" workbookViewId="0">
      <selection activeCell="B17" sqref="B17:C20"/>
    </sheetView>
  </sheetViews>
  <sheetFormatPr defaultRowHeight="14.25"/>
  <cols>
    <col min="1" max="1" width="1.66406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36" t="s">
        <v>124</v>
      </c>
      <c r="F2" s="537"/>
      <c r="G2" s="537"/>
      <c r="H2" s="537"/>
      <c r="I2" s="537"/>
      <c r="J2" s="537"/>
      <c r="K2" s="537"/>
      <c r="L2" s="537"/>
      <c r="M2" s="537"/>
      <c r="N2" s="537"/>
      <c r="O2" s="538"/>
    </row>
    <row r="3" spans="1:20" ht="15.75">
      <c r="E3" s="539" t="e">
        <f>IF(#REF!="","",#REF!)</f>
        <v>#REF!</v>
      </c>
      <c r="F3" s="540"/>
      <c r="G3" s="540"/>
      <c r="H3" s="540"/>
      <c r="I3" s="540"/>
      <c r="J3" s="540"/>
      <c r="K3" s="540"/>
      <c r="L3" s="540"/>
      <c r="M3" s="540"/>
      <c r="N3" s="540"/>
      <c r="O3" s="541"/>
    </row>
    <row r="4" spans="1:20" ht="15.75">
      <c r="E4" s="539" t="e">
        <f>IF(#REF!="","",#REF!)</f>
        <v>#REF!</v>
      </c>
      <c r="F4" s="540"/>
      <c r="G4" s="540"/>
      <c r="H4" s="540"/>
      <c r="I4" s="540"/>
      <c r="J4" s="540"/>
      <c r="K4" s="540"/>
      <c r="L4" s="540"/>
      <c r="M4" s="540"/>
      <c r="N4" s="540"/>
      <c r="O4" s="541"/>
    </row>
    <row r="5" spans="1:20" ht="15.75">
      <c r="E5" s="539"/>
      <c r="F5" s="540"/>
      <c r="G5" s="540"/>
      <c r="H5" s="540"/>
      <c r="I5" s="540"/>
      <c r="J5" s="540"/>
      <c r="K5" s="540"/>
      <c r="L5" s="540"/>
      <c r="M5" s="540"/>
      <c r="N5" s="540"/>
      <c r="O5" s="541"/>
    </row>
    <row r="6" spans="1:20" ht="15.75">
      <c r="E6" s="542" t="e">
        <f>IF(#REF!="","",#REF!)</f>
        <v>#REF!</v>
      </c>
      <c r="F6" s="543"/>
      <c r="G6" s="543"/>
      <c r="H6" s="543"/>
      <c r="I6" s="543"/>
      <c r="J6" s="543"/>
      <c r="K6" s="543"/>
      <c r="L6" s="543"/>
      <c r="M6" s="543"/>
      <c r="N6" s="543"/>
      <c r="O6" s="544"/>
    </row>
    <row r="7" spans="1:20" ht="16.149999999999999" thickBot="1">
      <c r="E7" s="573" t="e">
        <f>IF(#REF!="","",#REF!)</f>
        <v>#REF!</v>
      </c>
      <c r="F7" s="574"/>
      <c r="G7" s="574"/>
      <c r="H7" s="574"/>
      <c r="I7" s="574"/>
      <c r="J7" s="574"/>
      <c r="K7" s="574"/>
      <c r="L7" s="574"/>
      <c r="M7" s="574"/>
      <c r="N7" s="574"/>
      <c r="O7" s="575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128</v>
      </c>
      <c r="C10" s="448" t="s">
        <v>169</v>
      </c>
      <c r="D10" s="448"/>
      <c r="E10" s="448"/>
      <c r="F10" s="448"/>
      <c r="G10" s="448"/>
      <c r="H10" s="448"/>
      <c r="I10" s="225"/>
      <c r="J10" s="225"/>
      <c r="K10" s="448" t="s">
        <v>129</v>
      </c>
      <c r="L10" s="448"/>
      <c r="M10" s="448"/>
      <c r="N10" s="448"/>
      <c r="O10" s="448"/>
      <c r="P10" s="448"/>
      <c r="Q10" s="448" t="s">
        <v>130</v>
      </c>
      <c r="R10" s="448"/>
      <c r="S10" s="448"/>
      <c r="T10" s="226" t="s">
        <v>131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48"/>
      <c r="L11" s="448"/>
      <c r="M11" s="448"/>
      <c r="N11" s="448"/>
      <c r="O11" s="448"/>
      <c r="P11" s="448"/>
      <c r="Q11" s="448"/>
      <c r="R11" s="448"/>
      <c r="S11" s="448"/>
      <c r="T11" s="227"/>
    </row>
    <row r="12" spans="1:20">
      <c r="B12" s="225"/>
      <c r="C12" s="225"/>
      <c r="D12" s="529" t="s">
        <v>132</v>
      </c>
      <c r="E12" s="529"/>
      <c r="F12" s="529"/>
      <c r="G12" s="529"/>
      <c r="H12" s="226">
        <v>5</v>
      </c>
      <c r="I12" s="225"/>
      <c r="J12" s="225"/>
      <c r="K12" s="530" t="s">
        <v>133</v>
      </c>
      <c r="L12" s="531"/>
      <c r="M12" s="531"/>
      <c r="N12" s="531"/>
      <c r="O12" s="531"/>
      <c r="P12" s="532"/>
      <c r="Q12" s="448" t="s">
        <v>134</v>
      </c>
      <c r="R12" s="448"/>
      <c r="S12" s="448"/>
      <c r="T12" s="448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33" t="s">
        <v>135</v>
      </c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5"/>
      <c r="P15" s="518" t="s">
        <v>136</v>
      </c>
      <c r="Q15" s="519"/>
      <c r="R15" s="520"/>
      <c r="S15" s="524" t="s">
        <v>137</v>
      </c>
      <c r="T15" s="526" t="s">
        <v>138</v>
      </c>
    </row>
    <row r="16" spans="1:20" s="1" customFormat="1" ht="29" customHeight="1" thickBot="1">
      <c r="B16" s="228" t="s">
        <v>139</v>
      </c>
      <c r="C16" s="229"/>
      <c r="D16" s="230">
        <v>1</v>
      </c>
      <c r="E16" s="528">
        <v>2</v>
      </c>
      <c r="F16" s="528"/>
      <c r="G16" s="259">
        <v>3</v>
      </c>
      <c r="H16" s="528">
        <v>4</v>
      </c>
      <c r="I16" s="528"/>
      <c r="J16" s="528">
        <v>5</v>
      </c>
      <c r="K16" s="528"/>
      <c r="L16" s="528"/>
      <c r="M16" s="528"/>
      <c r="N16" s="259">
        <v>6</v>
      </c>
      <c r="O16" s="231">
        <v>7</v>
      </c>
      <c r="P16" s="521"/>
      <c r="Q16" s="522"/>
      <c r="R16" s="523"/>
      <c r="S16" s="525"/>
      <c r="T16" s="527"/>
    </row>
    <row r="17" spans="2:20" ht="14.45" customHeight="1">
      <c r="B17" s="500" t="str">
        <f>IF(IX!C9="","",IX!C9)</f>
        <v/>
      </c>
      <c r="C17" s="501"/>
      <c r="D17" s="506">
        <f>IF(IX!F9="","",IX!F9)</f>
        <v>11</v>
      </c>
      <c r="E17" s="509">
        <f>IF(IX!H9="","",IX!H9)</f>
        <v>11</v>
      </c>
      <c r="F17" s="510"/>
      <c r="G17" s="548">
        <f>IF(IX!J9="","",IX!J9)</f>
        <v>11</v>
      </c>
      <c r="H17" s="548" t="str">
        <f>IF(IX!L9="","",IX!L9)</f>
        <v/>
      </c>
      <c r="I17" s="548"/>
      <c r="J17" s="548" t="str">
        <f>IF(IX!N9="","",IX!N9)</f>
        <v/>
      </c>
      <c r="K17" s="548"/>
      <c r="L17" s="548"/>
      <c r="M17" s="548"/>
      <c r="N17" s="548" t="str">
        <f>IF(IX!P9="","",IX!P9)</f>
        <v/>
      </c>
      <c r="O17" s="551" t="str">
        <f>IF(IX!R9="","",IX!R9)</f>
        <v/>
      </c>
      <c r="P17" s="554">
        <f>IF(IX!T9="","",IX!T9)</f>
        <v>3</v>
      </c>
      <c r="Q17" s="555"/>
      <c r="R17" s="556"/>
      <c r="S17" s="569"/>
      <c r="T17" s="232" t="s">
        <v>140</v>
      </c>
    </row>
    <row r="18" spans="2:20" ht="14.45" customHeight="1">
      <c r="B18" s="502"/>
      <c r="C18" s="503"/>
      <c r="D18" s="507"/>
      <c r="E18" s="511"/>
      <c r="F18" s="512"/>
      <c r="G18" s="549"/>
      <c r="H18" s="549"/>
      <c r="I18" s="549"/>
      <c r="J18" s="549"/>
      <c r="K18" s="549"/>
      <c r="L18" s="549"/>
      <c r="M18" s="549"/>
      <c r="N18" s="549"/>
      <c r="O18" s="552"/>
      <c r="P18" s="557"/>
      <c r="Q18" s="558"/>
      <c r="R18" s="559"/>
      <c r="S18" s="570"/>
      <c r="T18" s="233" t="s">
        <v>141</v>
      </c>
    </row>
    <row r="19" spans="2:20" ht="14.45" customHeight="1">
      <c r="B19" s="502"/>
      <c r="C19" s="503"/>
      <c r="D19" s="507"/>
      <c r="E19" s="511"/>
      <c r="F19" s="512"/>
      <c r="G19" s="549"/>
      <c r="H19" s="549"/>
      <c r="I19" s="549"/>
      <c r="J19" s="549"/>
      <c r="K19" s="549"/>
      <c r="L19" s="549"/>
      <c r="M19" s="549"/>
      <c r="N19" s="549"/>
      <c r="O19" s="552"/>
      <c r="P19" s="557"/>
      <c r="Q19" s="558"/>
      <c r="R19" s="559"/>
      <c r="S19" s="570"/>
      <c r="T19" s="233"/>
    </row>
    <row r="20" spans="2:20" ht="15" customHeight="1" thickBot="1">
      <c r="B20" s="504"/>
      <c r="C20" s="505"/>
      <c r="D20" s="508"/>
      <c r="E20" s="513"/>
      <c r="F20" s="514"/>
      <c r="G20" s="550"/>
      <c r="H20" s="550"/>
      <c r="I20" s="550"/>
      <c r="J20" s="550"/>
      <c r="K20" s="550"/>
      <c r="L20" s="550"/>
      <c r="M20" s="550"/>
      <c r="N20" s="550"/>
      <c r="O20" s="553"/>
      <c r="P20" s="560"/>
      <c r="Q20" s="561"/>
      <c r="R20" s="562"/>
      <c r="S20" s="571"/>
      <c r="T20" s="234" t="s">
        <v>142</v>
      </c>
    </row>
    <row r="21" spans="2:20" ht="14.45" customHeight="1">
      <c r="B21" s="500" t="str">
        <f>IF(IX!E9="","",IX!E9)</f>
        <v/>
      </c>
      <c r="C21" s="501"/>
      <c r="D21" s="506">
        <f>IF(IX!G9="","",IX!G9)</f>
        <v>4</v>
      </c>
      <c r="E21" s="548">
        <f>IF(IX!I9="","",IX!I9)</f>
        <v>1</v>
      </c>
      <c r="F21" s="548"/>
      <c r="G21" s="548">
        <f>IF(IX!K9="","",IX!K9)</f>
        <v>4</v>
      </c>
      <c r="H21" s="548" t="str">
        <f>IF(IX!M9="","",IX!M9)</f>
        <v/>
      </c>
      <c r="I21" s="548"/>
      <c r="J21" s="548" t="str">
        <f>IF(IX!O9="","",IX!O9)</f>
        <v/>
      </c>
      <c r="K21" s="548"/>
      <c r="L21" s="548"/>
      <c r="M21" s="548"/>
      <c r="N21" s="548" t="str">
        <f>IF(IX!Q9="","",IX!Q9)</f>
        <v/>
      </c>
      <c r="O21" s="551" t="str">
        <f>IF(IX!S9="","",IX!S9)</f>
        <v/>
      </c>
      <c r="P21" s="563">
        <f>IF(IX!U9="","",IX!U9)</f>
        <v>0</v>
      </c>
      <c r="Q21" s="564"/>
      <c r="R21" s="565"/>
      <c r="S21" s="572"/>
      <c r="T21" s="233" t="s">
        <v>140</v>
      </c>
    </row>
    <row r="22" spans="2:20" ht="14.45" customHeight="1">
      <c r="B22" s="502"/>
      <c r="C22" s="503"/>
      <c r="D22" s="507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52"/>
      <c r="P22" s="557"/>
      <c r="Q22" s="558"/>
      <c r="R22" s="559"/>
      <c r="S22" s="570"/>
      <c r="T22" s="233" t="s">
        <v>141</v>
      </c>
    </row>
    <row r="23" spans="2:20" ht="14.45" customHeight="1">
      <c r="B23" s="502"/>
      <c r="C23" s="503"/>
      <c r="D23" s="507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52"/>
      <c r="P23" s="557"/>
      <c r="Q23" s="558"/>
      <c r="R23" s="559"/>
      <c r="S23" s="570"/>
      <c r="T23" s="233"/>
    </row>
    <row r="24" spans="2:20" ht="15" customHeight="1" thickBot="1">
      <c r="B24" s="504"/>
      <c r="C24" s="505"/>
      <c r="D24" s="508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3"/>
      <c r="P24" s="560"/>
      <c r="Q24" s="561"/>
      <c r="R24" s="562"/>
      <c r="S24" s="571"/>
      <c r="T24" s="234" t="s">
        <v>142</v>
      </c>
    </row>
    <row r="26" spans="2:20" ht="14.65" thickBot="1">
      <c r="B26" s="225" t="s">
        <v>154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89" t="s">
        <v>143</v>
      </c>
      <c r="O26" s="489"/>
      <c r="P26" s="489"/>
      <c r="Q26" s="489"/>
      <c r="R26" s="489"/>
      <c r="S26" s="489"/>
      <c r="T26" s="489"/>
    </row>
    <row r="27" spans="2:20" ht="30.75" customHeight="1" thickBot="1">
      <c r="B27" s="490" t="str">
        <f>IF(P17=P21,"",IF(P17&gt;P21,B17,B21))</f>
        <v/>
      </c>
      <c r="C27" s="491"/>
      <c r="D27" s="491"/>
      <c r="E27" s="492"/>
      <c r="F27" s="566" t="s">
        <v>145</v>
      </c>
      <c r="G27" s="567"/>
      <c r="H27" s="496">
        <f>IF(B27=B17,P17,P21)</f>
        <v>3</v>
      </c>
      <c r="I27" s="497"/>
      <c r="J27" s="236" t="s">
        <v>146</v>
      </c>
      <c r="K27" s="497">
        <f>IF(H27=P17,P21,P17)</f>
        <v>0</v>
      </c>
      <c r="L27" s="497"/>
      <c r="M27" s="498"/>
      <c r="N27" s="568"/>
      <c r="O27" s="494"/>
      <c r="P27" s="494"/>
      <c r="Q27" s="494"/>
      <c r="R27" s="494"/>
      <c r="S27" s="494"/>
      <c r="T27" s="495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63" t="s">
        <v>147</v>
      </c>
      <c r="C30" s="464"/>
      <c r="D30" s="464"/>
      <c r="E30" s="464"/>
      <c r="F30" s="464"/>
      <c r="G30" s="464"/>
      <c r="H30" s="465"/>
      <c r="I30" s="444" t="s">
        <v>148</v>
      </c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5"/>
    </row>
    <row r="31" spans="2:20">
      <c r="B31" s="466"/>
      <c r="C31" s="467"/>
      <c r="D31" s="468" t="s">
        <v>149</v>
      </c>
      <c r="E31" s="469"/>
      <c r="F31" s="469"/>
      <c r="G31" s="469"/>
      <c r="H31" s="470"/>
      <c r="I31" s="469"/>
      <c r="J31" s="469"/>
      <c r="K31" s="469"/>
      <c r="L31" s="469"/>
      <c r="M31" s="469"/>
      <c r="N31" s="469"/>
      <c r="O31" s="469"/>
      <c r="P31" s="469"/>
      <c r="Q31" s="467"/>
      <c r="R31" s="468" t="s">
        <v>149</v>
      </c>
      <c r="S31" s="469"/>
      <c r="T31" s="470"/>
    </row>
    <row r="32" spans="2:20">
      <c r="B32" s="453"/>
      <c r="C32" s="454"/>
      <c r="D32" s="455" t="s">
        <v>140</v>
      </c>
      <c r="E32" s="456"/>
      <c r="F32" s="456"/>
      <c r="G32" s="456"/>
      <c r="H32" s="457"/>
      <c r="I32" s="456"/>
      <c r="J32" s="456"/>
      <c r="K32" s="456"/>
      <c r="L32" s="456"/>
      <c r="M32" s="456"/>
      <c r="N32" s="456"/>
      <c r="O32" s="456"/>
      <c r="P32" s="456"/>
      <c r="Q32" s="454"/>
      <c r="R32" s="455" t="s">
        <v>140</v>
      </c>
      <c r="S32" s="456"/>
      <c r="T32" s="457"/>
    </row>
    <row r="33" spans="1:20" ht="14.65" thickBot="1">
      <c r="B33" s="458"/>
      <c r="C33" s="459"/>
      <c r="D33" s="460" t="s">
        <v>150</v>
      </c>
      <c r="E33" s="461"/>
      <c r="F33" s="461"/>
      <c r="G33" s="461"/>
      <c r="H33" s="462"/>
      <c r="I33" s="461"/>
      <c r="J33" s="461"/>
      <c r="K33" s="461"/>
      <c r="L33" s="461"/>
      <c r="M33" s="461"/>
      <c r="N33" s="461"/>
      <c r="O33" s="461"/>
      <c r="P33" s="461"/>
      <c r="Q33" s="459"/>
      <c r="R33" s="460" t="s">
        <v>150</v>
      </c>
      <c r="S33" s="461"/>
      <c r="T33" s="462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42" t="s">
        <v>151</v>
      </c>
      <c r="C35" s="443"/>
      <c r="D35" s="443"/>
      <c r="E35" s="443"/>
      <c r="F35" s="443"/>
      <c r="G35" s="443"/>
      <c r="H35" s="444"/>
      <c r="I35" s="445" t="s">
        <v>152</v>
      </c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6"/>
    </row>
    <row r="36" spans="1:20" ht="28.25" customHeight="1">
      <c r="B36" s="447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9"/>
    </row>
    <row r="37" spans="1:20" ht="28.25" customHeight="1" thickBot="1">
      <c r="B37" s="450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2"/>
    </row>
    <row r="44" spans="1:20" ht="29" customHeight="1" thickBot="1">
      <c r="A44" s="235">
        <v>2</v>
      </c>
    </row>
    <row r="45" spans="1:20" ht="15.75">
      <c r="E45" s="536" t="s">
        <v>124</v>
      </c>
      <c r="F45" s="537"/>
      <c r="G45" s="537"/>
      <c r="H45" s="537"/>
      <c r="I45" s="537"/>
      <c r="J45" s="537"/>
      <c r="K45" s="537"/>
      <c r="L45" s="537"/>
      <c r="M45" s="537"/>
      <c r="N45" s="537"/>
      <c r="O45" s="538"/>
    </row>
    <row r="46" spans="1:20" ht="15.75">
      <c r="E46" s="539" t="e">
        <f>IF(#REF!="","",#REF!)</f>
        <v>#REF!</v>
      </c>
      <c r="F46" s="540"/>
      <c r="G46" s="540"/>
      <c r="H46" s="540"/>
      <c r="I46" s="540"/>
      <c r="J46" s="540"/>
      <c r="K46" s="540"/>
      <c r="L46" s="540"/>
      <c r="M46" s="540"/>
      <c r="N46" s="540"/>
      <c r="O46" s="541"/>
    </row>
    <row r="47" spans="1:20" ht="15.75">
      <c r="E47" s="539" t="e">
        <f>IF(#REF!="","",#REF!)</f>
        <v>#REF!</v>
      </c>
      <c r="F47" s="540"/>
      <c r="G47" s="540"/>
      <c r="H47" s="540"/>
      <c r="I47" s="540"/>
      <c r="J47" s="540"/>
      <c r="K47" s="540"/>
      <c r="L47" s="540"/>
      <c r="M47" s="540"/>
      <c r="N47" s="540"/>
      <c r="O47" s="541"/>
    </row>
    <row r="48" spans="1:20" ht="15.75">
      <c r="E48" s="539"/>
      <c r="F48" s="540"/>
      <c r="G48" s="540"/>
      <c r="H48" s="540"/>
      <c r="I48" s="540"/>
      <c r="J48" s="540"/>
      <c r="K48" s="540"/>
      <c r="L48" s="540"/>
      <c r="M48" s="540"/>
      <c r="N48" s="540"/>
      <c r="O48" s="541"/>
    </row>
    <row r="49" spans="2:20" ht="15.75">
      <c r="E49" s="542" t="e">
        <f>IF(#REF!="","",#REF!)</f>
        <v>#REF!</v>
      </c>
      <c r="F49" s="543"/>
      <c r="G49" s="543"/>
      <c r="H49" s="543"/>
      <c r="I49" s="543"/>
      <c r="J49" s="543"/>
      <c r="K49" s="543"/>
      <c r="L49" s="543"/>
      <c r="M49" s="543"/>
      <c r="N49" s="543"/>
      <c r="O49" s="544"/>
    </row>
    <row r="50" spans="2:20" ht="16.149999999999999" thickBot="1">
      <c r="E50" s="545" t="e">
        <f>IF(#REF!="","",#REF!)</f>
        <v>#REF!</v>
      </c>
      <c r="F50" s="546"/>
      <c r="G50" s="546"/>
      <c r="H50" s="546"/>
      <c r="I50" s="546"/>
      <c r="J50" s="546"/>
      <c r="K50" s="546"/>
      <c r="L50" s="546"/>
      <c r="M50" s="546"/>
      <c r="N50" s="546"/>
      <c r="O50" s="547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128</v>
      </c>
      <c r="C53" s="448" t="s">
        <v>169</v>
      </c>
      <c r="D53" s="448"/>
      <c r="E53" s="448"/>
      <c r="F53" s="448"/>
      <c r="G53" s="448"/>
      <c r="H53" s="448"/>
      <c r="I53" s="225"/>
      <c r="J53" s="225"/>
      <c r="K53" s="448" t="s">
        <v>129</v>
      </c>
      <c r="L53" s="448"/>
      <c r="M53" s="448"/>
      <c r="N53" s="448"/>
      <c r="O53" s="448"/>
      <c r="P53" s="448"/>
      <c r="Q53" s="448" t="s">
        <v>130</v>
      </c>
      <c r="R53" s="448"/>
      <c r="S53" s="448"/>
      <c r="T53" s="226" t="s">
        <v>131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48"/>
      <c r="L54" s="448"/>
      <c r="M54" s="448"/>
      <c r="N54" s="448"/>
      <c r="O54" s="448"/>
      <c r="P54" s="448"/>
      <c r="Q54" s="448"/>
      <c r="R54" s="448"/>
      <c r="S54" s="448"/>
      <c r="T54" s="227"/>
    </row>
    <row r="55" spans="2:20">
      <c r="B55" s="225"/>
      <c r="C55" s="225"/>
      <c r="D55" s="529" t="s">
        <v>132</v>
      </c>
      <c r="E55" s="529"/>
      <c r="F55" s="529"/>
      <c r="G55" s="529"/>
      <c r="H55" s="226">
        <v>5</v>
      </c>
      <c r="I55" s="225"/>
      <c r="J55" s="225"/>
      <c r="K55" s="530" t="s">
        <v>133</v>
      </c>
      <c r="L55" s="531"/>
      <c r="M55" s="531"/>
      <c r="N55" s="531"/>
      <c r="O55" s="531"/>
      <c r="P55" s="532"/>
      <c r="Q55" s="448" t="s">
        <v>134</v>
      </c>
      <c r="R55" s="448"/>
      <c r="S55" s="448"/>
      <c r="T55" s="448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33" t="s">
        <v>135</v>
      </c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5"/>
      <c r="P58" s="518" t="s">
        <v>136</v>
      </c>
      <c r="Q58" s="519"/>
      <c r="R58" s="520"/>
      <c r="S58" s="524" t="s">
        <v>137</v>
      </c>
      <c r="T58" s="526" t="s">
        <v>138</v>
      </c>
    </row>
    <row r="59" spans="2:20" s="1" customFormat="1" ht="29" customHeight="1" thickBot="1">
      <c r="B59" s="228" t="s">
        <v>139</v>
      </c>
      <c r="C59" s="229"/>
      <c r="D59" s="230">
        <v>1</v>
      </c>
      <c r="E59" s="528">
        <v>2</v>
      </c>
      <c r="F59" s="528"/>
      <c r="G59" s="259">
        <v>3</v>
      </c>
      <c r="H59" s="528">
        <v>4</v>
      </c>
      <c r="I59" s="528"/>
      <c r="J59" s="528">
        <v>5</v>
      </c>
      <c r="K59" s="528"/>
      <c r="L59" s="528"/>
      <c r="M59" s="528"/>
      <c r="N59" s="259">
        <v>6</v>
      </c>
      <c r="O59" s="231">
        <v>7</v>
      </c>
      <c r="P59" s="521"/>
      <c r="Q59" s="522"/>
      <c r="R59" s="523"/>
      <c r="S59" s="525"/>
      <c r="T59" s="527"/>
    </row>
    <row r="60" spans="2:20" ht="14.45" customHeight="1">
      <c r="B60" s="500" t="str">
        <f>IF(IX!C10="","",IX!C10)</f>
        <v/>
      </c>
      <c r="C60" s="501"/>
      <c r="D60" s="506">
        <f>IF(IX!F10="","",IX!F10)</f>
        <v>11</v>
      </c>
      <c r="E60" s="509">
        <f>IF(IX!H10="","",IX!H10)</f>
        <v>11</v>
      </c>
      <c r="F60" s="510"/>
      <c r="G60" s="548">
        <f>IF(IX!J10="","",IX!J10)</f>
        <v>11</v>
      </c>
      <c r="H60" s="548" t="str">
        <f>IF(IX!L10="","",IX!L10)</f>
        <v/>
      </c>
      <c r="I60" s="548"/>
      <c r="J60" s="548" t="str">
        <f>IF(IX!N10="","",IX!N10)</f>
        <v/>
      </c>
      <c r="K60" s="548"/>
      <c r="L60" s="548"/>
      <c r="M60" s="548"/>
      <c r="N60" s="548" t="str">
        <f>IF(IX!P10="","",IX!P10)</f>
        <v/>
      </c>
      <c r="O60" s="551" t="str">
        <f>IF(IX!R10="","",IX!R10)</f>
        <v/>
      </c>
      <c r="P60" s="554">
        <f>IF(IX!T10="","",IX!T10)</f>
        <v>3</v>
      </c>
      <c r="Q60" s="555"/>
      <c r="R60" s="556"/>
      <c r="S60" s="499"/>
      <c r="T60" s="232" t="s">
        <v>140</v>
      </c>
    </row>
    <row r="61" spans="2:20" ht="14.45" customHeight="1">
      <c r="B61" s="502"/>
      <c r="C61" s="503"/>
      <c r="D61" s="507"/>
      <c r="E61" s="511"/>
      <c r="F61" s="512"/>
      <c r="G61" s="549"/>
      <c r="H61" s="549"/>
      <c r="I61" s="549"/>
      <c r="J61" s="549"/>
      <c r="K61" s="549"/>
      <c r="L61" s="549"/>
      <c r="M61" s="549"/>
      <c r="N61" s="549"/>
      <c r="O61" s="552"/>
      <c r="P61" s="557"/>
      <c r="Q61" s="558"/>
      <c r="R61" s="559"/>
      <c r="S61" s="487"/>
      <c r="T61" s="233" t="s">
        <v>141</v>
      </c>
    </row>
    <row r="62" spans="2:20" ht="14.45" customHeight="1">
      <c r="B62" s="502"/>
      <c r="C62" s="503"/>
      <c r="D62" s="507"/>
      <c r="E62" s="511"/>
      <c r="F62" s="512"/>
      <c r="G62" s="549"/>
      <c r="H62" s="549"/>
      <c r="I62" s="549"/>
      <c r="J62" s="549"/>
      <c r="K62" s="549"/>
      <c r="L62" s="549"/>
      <c r="M62" s="549"/>
      <c r="N62" s="549"/>
      <c r="O62" s="552"/>
      <c r="P62" s="557"/>
      <c r="Q62" s="558"/>
      <c r="R62" s="559"/>
      <c r="S62" s="487"/>
      <c r="T62" s="233"/>
    </row>
    <row r="63" spans="2:20" ht="15" customHeight="1" thickBot="1">
      <c r="B63" s="504"/>
      <c r="C63" s="505"/>
      <c r="D63" s="508"/>
      <c r="E63" s="513"/>
      <c r="F63" s="514"/>
      <c r="G63" s="550"/>
      <c r="H63" s="550"/>
      <c r="I63" s="550"/>
      <c r="J63" s="550"/>
      <c r="K63" s="550"/>
      <c r="L63" s="550"/>
      <c r="M63" s="550"/>
      <c r="N63" s="550"/>
      <c r="O63" s="553"/>
      <c r="P63" s="560"/>
      <c r="Q63" s="561"/>
      <c r="R63" s="562"/>
      <c r="S63" s="488"/>
      <c r="T63" s="234" t="s">
        <v>142</v>
      </c>
    </row>
    <row r="64" spans="2:20">
      <c r="B64" s="500" t="str">
        <f>IF(IX!E10="","",IX!E10)</f>
        <v/>
      </c>
      <c r="C64" s="501"/>
      <c r="D64" s="506">
        <f>IF(IX!G10="","",IX!G10)</f>
        <v>3</v>
      </c>
      <c r="E64" s="548">
        <f>IF(IX!I10="","",IX!I10)</f>
        <v>6</v>
      </c>
      <c r="F64" s="548"/>
      <c r="G64" s="548">
        <f>IF(IX!K10="","",IX!K10)</f>
        <v>8</v>
      </c>
      <c r="H64" s="548" t="str">
        <f>IF(IX!M10="","",IX!M10)</f>
        <v/>
      </c>
      <c r="I64" s="548"/>
      <c r="J64" s="548" t="str">
        <f>IF(IX!O10="","",IX!O10)</f>
        <v/>
      </c>
      <c r="K64" s="548"/>
      <c r="L64" s="548"/>
      <c r="M64" s="548"/>
      <c r="N64" s="548" t="str">
        <f>IF(IX!Q10="","",IX!Q10)</f>
        <v/>
      </c>
      <c r="O64" s="551" t="str">
        <f>IF(IX!S10="","",IX!S10)</f>
        <v/>
      </c>
      <c r="P64" s="563">
        <f>IF(IX!U10="","",IX!U10)</f>
        <v>0</v>
      </c>
      <c r="Q64" s="564"/>
      <c r="R64" s="565"/>
      <c r="S64" s="486"/>
      <c r="T64" s="233" t="s">
        <v>140</v>
      </c>
    </row>
    <row r="65" spans="2:20">
      <c r="B65" s="502"/>
      <c r="C65" s="503"/>
      <c r="D65" s="507"/>
      <c r="E65" s="549"/>
      <c r="F65" s="549"/>
      <c r="G65" s="549"/>
      <c r="H65" s="549"/>
      <c r="I65" s="549"/>
      <c r="J65" s="549"/>
      <c r="K65" s="549"/>
      <c r="L65" s="549"/>
      <c r="M65" s="549"/>
      <c r="N65" s="549"/>
      <c r="O65" s="552"/>
      <c r="P65" s="557"/>
      <c r="Q65" s="558"/>
      <c r="R65" s="559"/>
      <c r="S65" s="487"/>
      <c r="T65" s="233" t="s">
        <v>141</v>
      </c>
    </row>
    <row r="66" spans="2:20">
      <c r="B66" s="502"/>
      <c r="C66" s="503"/>
      <c r="D66" s="507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52"/>
      <c r="P66" s="557"/>
      <c r="Q66" s="558"/>
      <c r="R66" s="559"/>
      <c r="S66" s="487"/>
      <c r="T66" s="233"/>
    </row>
    <row r="67" spans="2:20" ht="14.65" thickBot="1">
      <c r="B67" s="504"/>
      <c r="C67" s="505"/>
      <c r="D67" s="508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3"/>
      <c r="P67" s="560"/>
      <c r="Q67" s="561"/>
      <c r="R67" s="562"/>
      <c r="S67" s="488"/>
      <c r="T67" s="234" t="s">
        <v>142</v>
      </c>
    </row>
    <row r="69" spans="2:20" ht="14.65" thickBot="1">
      <c r="B69" s="225" t="s">
        <v>144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89" t="s">
        <v>143</v>
      </c>
      <c r="O69" s="489"/>
      <c r="P69" s="489"/>
      <c r="Q69" s="489"/>
      <c r="R69" s="489"/>
      <c r="S69" s="489"/>
      <c r="T69" s="489"/>
    </row>
    <row r="70" spans="2:20" ht="30.75" customHeight="1" thickBot="1">
      <c r="B70" s="490" t="str">
        <f>IF(P60=P64,"",IF(P60&gt;P64,B60,B64))</f>
        <v/>
      </c>
      <c r="C70" s="491"/>
      <c r="D70" s="491"/>
      <c r="E70" s="492"/>
      <c r="F70" s="493" t="s">
        <v>145</v>
      </c>
      <c r="G70" s="493"/>
      <c r="H70" s="496">
        <f>IF(B70=B60,P60,P64)</f>
        <v>3</v>
      </c>
      <c r="I70" s="497"/>
      <c r="J70" s="236" t="s">
        <v>146</v>
      </c>
      <c r="K70" s="497">
        <f>IF(H70=P60,P64,P60)</f>
        <v>0</v>
      </c>
      <c r="L70" s="497"/>
      <c r="M70" s="498"/>
      <c r="N70" s="494"/>
      <c r="O70" s="494"/>
      <c r="P70" s="494"/>
      <c r="Q70" s="494"/>
      <c r="R70" s="494"/>
      <c r="S70" s="494"/>
      <c r="T70" s="495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63" t="s">
        <v>147</v>
      </c>
      <c r="C73" s="464"/>
      <c r="D73" s="464"/>
      <c r="E73" s="464"/>
      <c r="F73" s="464"/>
      <c r="G73" s="464"/>
      <c r="H73" s="465"/>
      <c r="I73" s="444" t="s">
        <v>148</v>
      </c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5"/>
    </row>
    <row r="74" spans="2:20">
      <c r="B74" s="466"/>
      <c r="C74" s="467"/>
      <c r="D74" s="468" t="s">
        <v>149</v>
      </c>
      <c r="E74" s="469"/>
      <c r="F74" s="469"/>
      <c r="G74" s="469"/>
      <c r="H74" s="470"/>
      <c r="I74" s="469"/>
      <c r="J74" s="469"/>
      <c r="K74" s="469"/>
      <c r="L74" s="469"/>
      <c r="M74" s="469"/>
      <c r="N74" s="469"/>
      <c r="O74" s="469"/>
      <c r="P74" s="469"/>
      <c r="Q74" s="467"/>
      <c r="R74" s="468" t="s">
        <v>149</v>
      </c>
      <c r="S74" s="469"/>
      <c r="T74" s="470"/>
    </row>
    <row r="75" spans="2:20">
      <c r="B75" s="453"/>
      <c r="C75" s="454"/>
      <c r="D75" s="455" t="s">
        <v>140</v>
      </c>
      <c r="E75" s="456"/>
      <c r="F75" s="456"/>
      <c r="G75" s="456"/>
      <c r="H75" s="457"/>
      <c r="I75" s="456"/>
      <c r="J75" s="456"/>
      <c r="K75" s="456"/>
      <c r="L75" s="456"/>
      <c r="M75" s="456"/>
      <c r="N75" s="456"/>
      <c r="O75" s="456"/>
      <c r="P75" s="456"/>
      <c r="Q75" s="454"/>
      <c r="R75" s="455" t="s">
        <v>140</v>
      </c>
      <c r="S75" s="456"/>
      <c r="T75" s="457"/>
    </row>
    <row r="76" spans="2:20" ht="14.65" thickBot="1">
      <c r="B76" s="458"/>
      <c r="C76" s="459"/>
      <c r="D76" s="460" t="s">
        <v>150</v>
      </c>
      <c r="E76" s="461"/>
      <c r="F76" s="461"/>
      <c r="G76" s="461"/>
      <c r="H76" s="462"/>
      <c r="I76" s="461"/>
      <c r="J76" s="461"/>
      <c r="K76" s="461"/>
      <c r="L76" s="461"/>
      <c r="M76" s="461"/>
      <c r="N76" s="461"/>
      <c r="O76" s="461"/>
      <c r="P76" s="461"/>
      <c r="Q76" s="459"/>
      <c r="R76" s="460" t="s">
        <v>150</v>
      </c>
      <c r="S76" s="461"/>
      <c r="T76" s="462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42" t="s">
        <v>151</v>
      </c>
      <c r="C78" s="443"/>
      <c r="D78" s="443"/>
      <c r="E78" s="443"/>
      <c r="F78" s="443"/>
      <c r="G78" s="443"/>
      <c r="H78" s="444"/>
      <c r="I78" s="445" t="s">
        <v>152</v>
      </c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6"/>
    </row>
    <row r="79" spans="2:20" ht="28.25" customHeight="1">
      <c r="B79" s="447"/>
      <c r="C79" s="448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48"/>
      <c r="T79" s="449"/>
    </row>
    <row r="80" spans="2:20" ht="28.25" customHeight="1" thickBot="1">
      <c r="B80" s="450"/>
      <c r="C80" s="451"/>
      <c r="D80" s="451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2"/>
    </row>
    <row r="87" spans="1:20" ht="29" customHeight="1" thickBot="1">
      <c r="A87" s="235">
        <v>3</v>
      </c>
    </row>
    <row r="88" spans="1:20" ht="15.75">
      <c r="E88" s="536" t="s">
        <v>124</v>
      </c>
      <c r="F88" s="537"/>
      <c r="G88" s="537"/>
      <c r="H88" s="537"/>
      <c r="I88" s="537"/>
      <c r="J88" s="537"/>
      <c r="K88" s="537"/>
      <c r="L88" s="537"/>
      <c r="M88" s="537"/>
      <c r="N88" s="537"/>
      <c r="O88" s="538"/>
    </row>
    <row r="89" spans="1:20" ht="15.75">
      <c r="E89" s="539" t="e">
        <f>IF(#REF!="","",#REF!)</f>
        <v>#REF!</v>
      </c>
      <c r="F89" s="540"/>
      <c r="G89" s="540"/>
      <c r="H89" s="540"/>
      <c r="I89" s="540"/>
      <c r="J89" s="540"/>
      <c r="K89" s="540"/>
      <c r="L89" s="540"/>
      <c r="M89" s="540"/>
      <c r="N89" s="540"/>
      <c r="O89" s="541"/>
    </row>
    <row r="90" spans="1:20" ht="15.75">
      <c r="E90" s="539" t="e">
        <f>IF(#REF!="","",#REF!)</f>
        <v>#REF!</v>
      </c>
      <c r="F90" s="540"/>
      <c r="G90" s="540"/>
      <c r="H90" s="540"/>
      <c r="I90" s="540"/>
      <c r="J90" s="540"/>
      <c r="K90" s="540"/>
      <c r="L90" s="540"/>
      <c r="M90" s="540"/>
      <c r="N90" s="540"/>
      <c r="O90" s="541"/>
    </row>
    <row r="91" spans="1:20" ht="15.75">
      <c r="E91" s="539"/>
      <c r="F91" s="540"/>
      <c r="G91" s="540"/>
      <c r="H91" s="540"/>
      <c r="I91" s="540"/>
      <c r="J91" s="540"/>
      <c r="K91" s="540"/>
      <c r="L91" s="540"/>
      <c r="M91" s="540"/>
      <c r="N91" s="540"/>
      <c r="O91" s="541"/>
    </row>
    <row r="92" spans="1:20" ht="15.75">
      <c r="E92" s="542" t="e">
        <f>IF(#REF!="","",#REF!)</f>
        <v>#REF!</v>
      </c>
      <c r="F92" s="543"/>
      <c r="G92" s="543"/>
      <c r="H92" s="543"/>
      <c r="I92" s="543"/>
      <c r="J92" s="543"/>
      <c r="K92" s="543"/>
      <c r="L92" s="543"/>
      <c r="M92" s="543"/>
      <c r="N92" s="543"/>
      <c r="O92" s="544"/>
    </row>
    <row r="93" spans="1:20" ht="16.149999999999999" thickBot="1">
      <c r="E93" s="545" t="e">
        <f>IF(#REF!="","",#REF!)</f>
        <v>#REF!</v>
      </c>
      <c r="F93" s="546"/>
      <c r="G93" s="546"/>
      <c r="H93" s="546"/>
      <c r="I93" s="546"/>
      <c r="J93" s="546"/>
      <c r="K93" s="546"/>
      <c r="L93" s="546"/>
      <c r="M93" s="546"/>
      <c r="N93" s="546"/>
      <c r="O93" s="547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128</v>
      </c>
      <c r="C96" s="448" t="s">
        <v>169</v>
      </c>
      <c r="D96" s="448"/>
      <c r="E96" s="448"/>
      <c r="F96" s="448"/>
      <c r="G96" s="448"/>
      <c r="H96" s="448"/>
      <c r="I96" s="225"/>
      <c r="J96" s="225"/>
      <c r="K96" s="448" t="s">
        <v>129</v>
      </c>
      <c r="L96" s="448"/>
      <c r="M96" s="448"/>
      <c r="N96" s="448"/>
      <c r="O96" s="448"/>
      <c r="P96" s="448"/>
      <c r="Q96" s="448" t="s">
        <v>130</v>
      </c>
      <c r="R96" s="448"/>
      <c r="S96" s="448"/>
      <c r="T96" s="226" t="s">
        <v>131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48"/>
      <c r="L97" s="448"/>
      <c r="M97" s="448"/>
      <c r="N97" s="448"/>
      <c r="O97" s="448"/>
      <c r="P97" s="448"/>
      <c r="Q97" s="448"/>
      <c r="R97" s="448"/>
      <c r="S97" s="448"/>
      <c r="T97" s="227"/>
    </row>
    <row r="98" spans="2:20">
      <c r="B98" s="225"/>
      <c r="C98" s="225"/>
      <c r="D98" s="529" t="s">
        <v>132</v>
      </c>
      <c r="E98" s="529"/>
      <c r="F98" s="529"/>
      <c r="G98" s="529"/>
      <c r="H98" s="226">
        <v>5</v>
      </c>
      <c r="I98" s="225"/>
      <c r="J98" s="225"/>
      <c r="K98" s="530" t="s">
        <v>133</v>
      </c>
      <c r="L98" s="531"/>
      <c r="M98" s="531"/>
      <c r="N98" s="531"/>
      <c r="O98" s="531"/>
      <c r="P98" s="532"/>
      <c r="Q98" s="448" t="s">
        <v>134</v>
      </c>
      <c r="R98" s="448"/>
      <c r="S98" s="448"/>
      <c r="T98" s="448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33" t="s">
        <v>135</v>
      </c>
      <c r="E101" s="534"/>
      <c r="F101" s="534"/>
      <c r="G101" s="534"/>
      <c r="H101" s="534"/>
      <c r="I101" s="534"/>
      <c r="J101" s="534"/>
      <c r="K101" s="534"/>
      <c r="L101" s="534"/>
      <c r="M101" s="534"/>
      <c r="N101" s="534"/>
      <c r="O101" s="535"/>
      <c r="P101" s="518" t="s">
        <v>136</v>
      </c>
      <c r="Q101" s="519"/>
      <c r="R101" s="520"/>
      <c r="S101" s="524" t="s">
        <v>137</v>
      </c>
      <c r="T101" s="526" t="s">
        <v>138</v>
      </c>
    </row>
    <row r="102" spans="2:20" s="1" customFormat="1" ht="29" customHeight="1" thickBot="1">
      <c r="B102" s="228" t="s">
        <v>139</v>
      </c>
      <c r="C102" s="229"/>
      <c r="D102" s="230">
        <v>1</v>
      </c>
      <c r="E102" s="528">
        <v>2</v>
      </c>
      <c r="F102" s="528"/>
      <c r="G102" s="259">
        <v>3</v>
      </c>
      <c r="H102" s="528">
        <v>4</v>
      </c>
      <c r="I102" s="528"/>
      <c r="J102" s="528">
        <v>5</v>
      </c>
      <c r="K102" s="528"/>
      <c r="L102" s="528"/>
      <c r="M102" s="528"/>
      <c r="N102" s="259">
        <v>6</v>
      </c>
      <c r="O102" s="231">
        <v>7</v>
      </c>
      <c r="P102" s="521"/>
      <c r="Q102" s="522"/>
      <c r="R102" s="523"/>
      <c r="S102" s="525"/>
      <c r="T102" s="527"/>
    </row>
    <row r="103" spans="2:20">
      <c r="B103" s="500" t="str">
        <f>IF(IX!C13="","",IX!C13)</f>
        <v/>
      </c>
      <c r="C103" s="501"/>
      <c r="D103" s="506">
        <f>IF(IX!F13="","",IX!F13)</f>
        <v>7</v>
      </c>
      <c r="E103" s="509">
        <f>IF(IX!H13="","",IX!H13)</f>
        <v>12</v>
      </c>
      <c r="F103" s="510"/>
      <c r="G103" s="548">
        <f>IF(IX!J13="","",IX!J13)</f>
        <v>5</v>
      </c>
      <c r="H103" s="548">
        <f>IF(IX!L13="","",IX!L13)</f>
        <v>11</v>
      </c>
      <c r="I103" s="548"/>
      <c r="J103" s="548">
        <f>IF(IX!N13="","",IX!N13)</f>
        <v>11</v>
      </c>
      <c r="K103" s="548"/>
      <c r="L103" s="548"/>
      <c r="M103" s="548"/>
      <c r="N103" s="548" t="str">
        <f>IF(IX!P13="","",IX!P13)</f>
        <v/>
      </c>
      <c r="O103" s="551" t="str">
        <f>IF(IX!R13="","",IX!R13)</f>
        <v/>
      </c>
      <c r="P103" s="554">
        <f>IF(IX!T13="","",IX!T13)</f>
        <v>3</v>
      </c>
      <c r="Q103" s="555"/>
      <c r="R103" s="556"/>
      <c r="S103" s="499"/>
      <c r="T103" s="232" t="s">
        <v>140</v>
      </c>
    </row>
    <row r="104" spans="2:20">
      <c r="B104" s="502"/>
      <c r="C104" s="503"/>
      <c r="D104" s="507"/>
      <c r="E104" s="511"/>
      <c r="F104" s="512"/>
      <c r="G104" s="549"/>
      <c r="H104" s="549"/>
      <c r="I104" s="549"/>
      <c r="J104" s="549"/>
      <c r="K104" s="549"/>
      <c r="L104" s="549"/>
      <c r="M104" s="549"/>
      <c r="N104" s="549"/>
      <c r="O104" s="552"/>
      <c r="P104" s="557"/>
      <c r="Q104" s="558"/>
      <c r="R104" s="559"/>
      <c r="S104" s="487"/>
      <c r="T104" s="233" t="s">
        <v>141</v>
      </c>
    </row>
    <row r="105" spans="2:20">
      <c r="B105" s="502"/>
      <c r="C105" s="503"/>
      <c r="D105" s="507"/>
      <c r="E105" s="511"/>
      <c r="F105" s="512"/>
      <c r="G105" s="549"/>
      <c r="H105" s="549"/>
      <c r="I105" s="549"/>
      <c r="J105" s="549"/>
      <c r="K105" s="549"/>
      <c r="L105" s="549"/>
      <c r="M105" s="549"/>
      <c r="N105" s="549"/>
      <c r="O105" s="552"/>
      <c r="P105" s="557"/>
      <c r="Q105" s="558"/>
      <c r="R105" s="559"/>
      <c r="S105" s="487"/>
      <c r="T105" s="233"/>
    </row>
    <row r="106" spans="2:20" ht="14.65" thickBot="1">
      <c r="B106" s="504"/>
      <c r="C106" s="505"/>
      <c r="D106" s="508"/>
      <c r="E106" s="513"/>
      <c r="F106" s="514"/>
      <c r="G106" s="550"/>
      <c r="H106" s="550"/>
      <c r="I106" s="550"/>
      <c r="J106" s="550"/>
      <c r="K106" s="550"/>
      <c r="L106" s="550"/>
      <c r="M106" s="550"/>
      <c r="N106" s="550"/>
      <c r="O106" s="553"/>
      <c r="P106" s="560"/>
      <c r="Q106" s="561"/>
      <c r="R106" s="562"/>
      <c r="S106" s="488"/>
      <c r="T106" s="234" t="s">
        <v>142</v>
      </c>
    </row>
    <row r="107" spans="2:20">
      <c r="B107" s="500" t="str">
        <f>IF(IX!E13="","",IX!E13)</f>
        <v/>
      </c>
      <c r="C107" s="501"/>
      <c r="D107" s="506">
        <f>IF(IX!G13="","",IX!G13)</f>
        <v>11</v>
      </c>
      <c r="E107" s="548">
        <f>IF(IX!I13="","",IX!I13)</f>
        <v>10</v>
      </c>
      <c r="F107" s="548"/>
      <c r="G107" s="548">
        <f>IF(IX!K13="","",IX!K13)</f>
        <v>11</v>
      </c>
      <c r="H107" s="548">
        <f>IF(IX!M13="","",IX!M13)</f>
        <v>5</v>
      </c>
      <c r="I107" s="548"/>
      <c r="J107" s="548">
        <f>IF(IX!O13="","",IX!O13)</f>
        <v>6</v>
      </c>
      <c r="K107" s="548"/>
      <c r="L107" s="548"/>
      <c r="M107" s="548"/>
      <c r="N107" s="548" t="str">
        <f>IF(IX!Q13="","",IX!Q13)</f>
        <v/>
      </c>
      <c r="O107" s="551" t="str">
        <f>IF(IX!S13="","",IX!S13)</f>
        <v/>
      </c>
      <c r="P107" s="563">
        <f>IF(IX!U13="","",IX!U13)</f>
        <v>2</v>
      </c>
      <c r="Q107" s="564"/>
      <c r="R107" s="565"/>
      <c r="S107" s="486"/>
      <c r="T107" s="233" t="s">
        <v>140</v>
      </c>
    </row>
    <row r="108" spans="2:20">
      <c r="B108" s="502"/>
      <c r="C108" s="503"/>
      <c r="D108" s="507"/>
      <c r="E108" s="549"/>
      <c r="F108" s="549"/>
      <c r="G108" s="549"/>
      <c r="H108" s="549"/>
      <c r="I108" s="549"/>
      <c r="J108" s="549"/>
      <c r="K108" s="549"/>
      <c r="L108" s="549"/>
      <c r="M108" s="549"/>
      <c r="N108" s="549"/>
      <c r="O108" s="552"/>
      <c r="P108" s="557"/>
      <c r="Q108" s="558"/>
      <c r="R108" s="559"/>
      <c r="S108" s="487"/>
      <c r="T108" s="233" t="s">
        <v>141</v>
      </c>
    </row>
    <row r="109" spans="2:20">
      <c r="B109" s="502"/>
      <c r="C109" s="503"/>
      <c r="D109" s="507"/>
      <c r="E109" s="549"/>
      <c r="F109" s="549"/>
      <c r="G109" s="549"/>
      <c r="H109" s="549"/>
      <c r="I109" s="549"/>
      <c r="J109" s="549"/>
      <c r="K109" s="549"/>
      <c r="L109" s="549"/>
      <c r="M109" s="549"/>
      <c r="N109" s="549"/>
      <c r="O109" s="552"/>
      <c r="P109" s="557"/>
      <c r="Q109" s="558"/>
      <c r="R109" s="559"/>
      <c r="S109" s="487"/>
      <c r="T109" s="233"/>
    </row>
    <row r="110" spans="2:20" ht="14.65" thickBot="1">
      <c r="B110" s="504"/>
      <c r="C110" s="505"/>
      <c r="D110" s="508"/>
      <c r="E110" s="550"/>
      <c r="F110" s="550"/>
      <c r="G110" s="550"/>
      <c r="H110" s="550"/>
      <c r="I110" s="550"/>
      <c r="J110" s="550"/>
      <c r="K110" s="550"/>
      <c r="L110" s="550"/>
      <c r="M110" s="550"/>
      <c r="N110" s="550"/>
      <c r="O110" s="553"/>
      <c r="P110" s="560"/>
      <c r="Q110" s="561"/>
      <c r="R110" s="562"/>
      <c r="S110" s="488"/>
      <c r="T110" s="234" t="s">
        <v>142</v>
      </c>
    </row>
    <row r="112" spans="2:20" ht="14.65" thickBot="1">
      <c r="B112" s="225" t="s">
        <v>144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89" t="s">
        <v>143</v>
      </c>
      <c r="O112" s="489"/>
      <c r="P112" s="489"/>
      <c r="Q112" s="489"/>
      <c r="R112" s="489"/>
      <c r="S112" s="489"/>
      <c r="T112" s="489"/>
    </row>
    <row r="113" spans="2:20" ht="30.75" customHeight="1" thickBot="1">
      <c r="B113" s="490" t="str">
        <f>IF(P103=P107,"",IF(P103&gt;P107,B103,B107))</f>
        <v/>
      </c>
      <c r="C113" s="491"/>
      <c r="D113" s="491"/>
      <c r="E113" s="492"/>
      <c r="F113" s="493" t="s">
        <v>145</v>
      </c>
      <c r="G113" s="493"/>
      <c r="H113" s="496">
        <f>IF(B113=B103,P103,P107)</f>
        <v>3</v>
      </c>
      <c r="I113" s="497"/>
      <c r="J113" s="236" t="s">
        <v>146</v>
      </c>
      <c r="K113" s="497">
        <f>IF(H113=P103,P107,P103)</f>
        <v>2</v>
      </c>
      <c r="L113" s="497"/>
      <c r="M113" s="498"/>
      <c r="N113" s="494"/>
      <c r="O113" s="494"/>
      <c r="P113" s="494"/>
      <c r="Q113" s="494"/>
      <c r="R113" s="494"/>
      <c r="S113" s="494"/>
      <c r="T113" s="495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63" t="s">
        <v>147</v>
      </c>
      <c r="C116" s="464"/>
      <c r="D116" s="464"/>
      <c r="E116" s="464"/>
      <c r="F116" s="464"/>
      <c r="G116" s="464"/>
      <c r="H116" s="465"/>
      <c r="I116" s="444" t="s">
        <v>148</v>
      </c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5"/>
    </row>
    <row r="117" spans="2:20">
      <c r="B117" s="466"/>
      <c r="C117" s="467"/>
      <c r="D117" s="468" t="s">
        <v>149</v>
      </c>
      <c r="E117" s="469"/>
      <c r="F117" s="469"/>
      <c r="G117" s="469"/>
      <c r="H117" s="470"/>
      <c r="I117" s="469"/>
      <c r="J117" s="469"/>
      <c r="K117" s="469"/>
      <c r="L117" s="469"/>
      <c r="M117" s="469"/>
      <c r="N117" s="469"/>
      <c r="O117" s="469"/>
      <c r="P117" s="469"/>
      <c r="Q117" s="467"/>
      <c r="R117" s="468" t="s">
        <v>149</v>
      </c>
      <c r="S117" s="469"/>
      <c r="T117" s="470"/>
    </row>
    <row r="118" spans="2:20">
      <c r="B118" s="453"/>
      <c r="C118" s="454"/>
      <c r="D118" s="455" t="s">
        <v>140</v>
      </c>
      <c r="E118" s="456"/>
      <c r="F118" s="456"/>
      <c r="G118" s="456"/>
      <c r="H118" s="457"/>
      <c r="I118" s="456"/>
      <c r="J118" s="456"/>
      <c r="K118" s="456"/>
      <c r="L118" s="456"/>
      <c r="M118" s="456"/>
      <c r="N118" s="456"/>
      <c r="O118" s="456"/>
      <c r="P118" s="456"/>
      <c r="Q118" s="454"/>
      <c r="R118" s="455" t="s">
        <v>140</v>
      </c>
      <c r="S118" s="456"/>
      <c r="T118" s="457"/>
    </row>
    <row r="119" spans="2:20" ht="14.65" thickBot="1">
      <c r="B119" s="458"/>
      <c r="C119" s="459"/>
      <c r="D119" s="460" t="s">
        <v>150</v>
      </c>
      <c r="E119" s="461"/>
      <c r="F119" s="461"/>
      <c r="G119" s="461"/>
      <c r="H119" s="462"/>
      <c r="I119" s="461"/>
      <c r="J119" s="461"/>
      <c r="K119" s="461"/>
      <c r="L119" s="461"/>
      <c r="M119" s="461"/>
      <c r="N119" s="461"/>
      <c r="O119" s="461"/>
      <c r="P119" s="461"/>
      <c r="Q119" s="459"/>
      <c r="R119" s="460" t="s">
        <v>150</v>
      </c>
      <c r="S119" s="461"/>
      <c r="T119" s="462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42" t="s">
        <v>151</v>
      </c>
      <c r="C121" s="443"/>
      <c r="D121" s="443"/>
      <c r="E121" s="443"/>
      <c r="F121" s="443"/>
      <c r="G121" s="443"/>
      <c r="H121" s="444"/>
      <c r="I121" s="445" t="s">
        <v>152</v>
      </c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  <c r="T121" s="446"/>
    </row>
    <row r="122" spans="2:20" ht="28.25" customHeight="1">
      <c r="B122" s="447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49"/>
    </row>
    <row r="123" spans="2:20" ht="28.25" customHeight="1" thickBot="1">
      <c r="B123" s="450"/>
      <c r="C123" s="451"/>
      <c r="D123" s="451"/>
      <c r="E123" s="451"/>
      <c r="F123" s="451"/>
      <c r="G123" s="451"/>
      <c r="H123" s="451"/>
      <c r="I123" s="451"/>
      <c r="J123" s="451"/>
      <c r="K123" s="451"/>
      <c r="L123" s="451"/>
      <c r="M123" s="451"/>
      <c r="N123" s="451"/>
      <c r="O123" s="451"/>
      <c r="P123" s="451"/>
      <c r="Q123" s="451"/>
      <c r="R123" s="451"/>
      <c r="S123" s="451"/>
      <c r="T123" s="452"/>
    </row>
    <row r="130" spans="1:20" ht="29" customHeight="1" thickBot="1">
      <c r="A130" s="235">
        <v>4</v>
      </c>
    </row>
    <row r="131" spans="1:20" ht="15.75">
      <c r="E131" s="536" t="s">
        <v>124</v>
      </c>
      <c r="F131" s="537"/>
      <c r="G131" s="537"/>
      <c r="H131" s="537"/>
      <c r="I131" s="537"/>
      <c r="J131" s="537"/>
      <c r="K131" s="537"/>
      <c r="L131" s="537"/>
      <c r="M131" s="537"/>
      <c r="N131" s="537"/>
      <c r="O131" s="538"/>
    </row>
    <row r="132" spans="1:20" ht="15.75">
      <c r="E132" s="539" t="e">
        <f>IF(#REF!="","",#REF!)</f>
        <v>#REF!</v>
      </c>
      <c r="F132" s="540"/>
      <c r="G132" s="540"/>
      <c r="H132" s="540"/>
      <c r="I132" s="540"/>
      <c r="J132" s="540"/>
      <c r="K132" s="540"/>
      <c r="L132" s="540"/>
      <c r="M132" s="540"/>
      <c r="N132" s="540"/>
      <c r="O132" s="541"/>
    </row>
    <row r="133" spans="1:20" ht="15.75">
      <c r="E133" s="539" t="e">
        <f>IF(#REF!="","",#REF!)</f>
        <v>#REF!</v>
      </c>
      <c r="F133" s="540"/>
      <c r="G133" s="540"/>
      <c r="H133" s="540"/>
      <c r="I133" s="540"/>
      <c r="J133" s="540"/>
      <c r="K133" s="540"/>
      <c r="L133" s="540"/>
      <c r="M133" s="540"/>
      <c r="N133" s="540"/>
      <c r="O133" s="541"/>
    </row>
    <row r="134" spans="1:20" ht="15.75">
      <c r="E134" s="539"/>
      <c r="F134" s="540"/>
      <c r="G134" s="540"/>
      <c r="H134" s="540"/>
      <c r="I134" s="540"/>
      <c r="J134" s="540"/>
      <c r="K134" s="540"/>
      <c r="L134" s="540"/>
      <c r="M134" s="540"/>
      <c r="N134" s="540"/>
      <c r="O134" s="541"/>
    </row>
    <row r="135" spans="1:20" ht="15.75">
      <c r="E135" s="542" t="e">
        <f>IF(#REF!="","",#REF!)</f>
        <v>#REF!</v>
      </c>
      <c r="F135" s="543"/>
      <c r="G135" s="543"/>
      <c r="H135" s="543"/>
      <c r="I135" s="543"/>
      <c r="J135" s="543"/>
      <c r="K135" s="543"/>
      <c r="L135" s="543"/>
      <c r="M135" s="543"/>
      <c r="N135" s="543"/>
      <c r="O135" s="544"/>
    </row>
    <row r="136" spans="1:20" ht="16.149999999999999" thickBot="1">
      <c r="E136" s="545" t="e">
        <f>IF(#REF!="","",#REF!)</f>
        <v>#REF!</v>
      </c>
      <c r="F136" s="546"/>
      <c r="G136" s="546"/>
      <c r="H136" s="546"/>
      <c r="I136" s="546"/>
      <c r="J136" s="546"/>
      <c r="K136" s="546"/>
      <c r="L136" s="546"/>
      <c r="M136" s="546"/>
      <c r="N136" s="546"/>
      <c r="O136" s="547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128</v>
      </c>
      <c r="C139" s="448" t="s">
        <v>169</v>
      </c>
      <c r="D139" s="448"/>
      <c r="E139" s="448"/>
      <c r="F139" s="448"/>
      <c r="G139" s="448"/>
      <c r="H139" s="448"/>
      <c r="I139" s="225"/>
      <c r="J139" s="225"/>
      <c r="K139" s="448" t="s">
        <v>129</v>
      </c>
      <c r="L139" s="448"/>
      <c r="M139" s="448"/>
      <c r="N139" s="448"/>
      <c r="O139" s="448"/>
      <c r="P139" s="448"/>
      <c r="Q139" s="448" t="s">
        <v>130</v>
      </c>
      <c r="R139" s="448"/>
      <c r="S139" s="448"/>
      <c r="T139" s="226" t="s">
        <v>131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48"/>
      <c r="L140" s="448"/>
      <c r="M140" s="448"/>
      <c r="N140" s="448"/>
      <c r="O140" s="448"/>
      <c r="P140" s="448"/>
      <c r="Q140" s="448"/>
      <c r="R140" s="448"/>
      <c r="S140" s="448"/>
      <c r="T140" s="227"/>
    </row>
    <row r="141" spans="1:20">
      <c r="B141" s="225"/>
      <c r="C141" s="225"/>
      <c r="D141" s="529" t="s">
        <v>132</v>
      </c>
      <c r="E141" s="529"/>
      <c r="F141" s="529"/>
      <c r="G141" s="529"/>
      <c r="H141" s="226">
        <v>5</v>
      </c>
      <c r="I141" s="225"/>
      <c r="J141" s="225"/>
      <c r="K141" s="530" t="s">
        <v>133</v>
      </c>
      <c r="L141" s="531"/>
      <c r="M141" s="531"/>
      <c r="N141" s="531"/>
      <c r="O141" s="531"/>
      <c r="P141" s="532"/>
      <c r="Q141" s="448" t="s">
        <v>134</v>
      </c>
      <c r="R141" s="448"/>
      <c r="S141" s="448"/>
      <c r="T141" s="448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33" t="s">
        <v>135</v>
      </c>
      <c r="E144" s="534"/>
      <c r="F144" s="534"/>
      <c r="G144" s="534"/>
      <c r="H144" s="534"/>
      <c r="I144" s="534"/>
      <c r="J144" s="534"/>
      <c r="K144" s="534"/>
      <c r="L144" s="534"/>
      <c r="M144" s="534"/>
      <c r="N144" s="534"/>
      <c r="O144" s="535"/>
      <c r="P144" s="518" t="s">
        <v>136</v>
      </c>
      <c r="Q144" s="519"/>
      <c r="R144" s="520"/>
      <c r="S144" s="524" t="s">
        <v>137</v>
      </c>
      <c r="T144" s="526" t="s">
        <v>138</v>
      </c>
    </row>
    <row r="145" spans="2:20" s="1" customFormat="1" ht="29" customHeight="1" thickBot="1">
      <c r="B145" s="228" t="s">
        <v>139</v>
      </c>
      <c r="C145" s="229"/>
      <c r="D145" s="230">
        <v>1</v>
      </c>
      <c r="E145" s="528">
        <v>2</v>
      </c>
      <c r="F145" s="528"/>
      <c r="G145" s="259">
        <v>3</v>
      </c>
      <c r="H145" s="528">
        <v>4</v>
      </c>
      <c r="I145" s="528"/>
      <c r="J145" s="528">
        <v>5</v>
      </c>
      <c r="K145" s="528"/>
      <c r="L145" s="528"/>
      <c r="M145" s="528"/>
      <c r="N145" s="259">
        <v>6</v>
      </c>
      <c r="O145" s="231">
        <v>7</v>
      </c>
      <c r="P145" s="521"/>
      <c r="Q145" s="522"/>
      <c r="R145" s="523"/>
      <c r="S145" s="525"/>
      <c r="T145" s="527"/>
    </row>
    <row r="146" spans="2:20" ht="14.45" customHeight="1">
      <c r="B146" s="500" t="str">
        <f>IF(IX!C14="","",IX!C14)</f>
        <v/>
      </c>
      <c r="C146" s="501"/>
      <c r="D146" s="506">
        <f>IF(IX!F14="","",IX!F14)</f>
        <v>9</v>
      </c>
      <c r="E146" s="509">
        <f>IF(IX!H14="","",IX!H14)</f>
        <v>11</v>
      </c>
      <c r="F146" s="510"/>
      <c r="G146" s="471">
        <f>IF(IX!J14="","",IX!J14)</f>
        <v>11</v>
      </c>
      <c r="H146" s="509">
        <f>IF(IX!L14="","",IX!L14)</f>
        <v>9</v>
      </c>
      <c r="I146" s="510"/>
      <c r="J146" s="509">
        <f>IF(IX!N14="","",IX!N14)</f>
        <v>11</v>
      </c>
      <c r="K146" s="515"/>
      <c r="L146" s="515"/>
      <c r="M146" s="510"/>
      <c r="N146" s="471" t="str">
        <f>IF(IX!P14="","",IX!P14)</f>
        <v/>
      </c>
      <c r="O146" s="474" t="str">
        <f>IF(IX!R14="","",IX!R14)</f>
        <v/>
      </c>
      <c r="P146" s="477">
        <f>IF(IX!T14="","",IX!T14)</f>
        <v>3</v>
      </c>
      <c r="Q146" s="478"/>
      <c r="R146" s="479"/>
      <c r="S146" s="499"/>
      <c r="T146" s="232" t="s">
        <v>140</v>
      </c>
    </row>
    <row r="147" spans="2:20" ht="14.45" customHeight="1">
      <c r="B147" s="502"/>
      <c r="C147" s="503"/>
      <c r="D147" s="507"/>
      <c r="E147" s="511"/>
      <c r="F147" s="512"/>
      <c r="G147" s="472"/>
      <c r="H147" s="511"/>
      <c r="I147" s="512"/>
      <c r="J147" s="511"/>
      <c r="K147" s="516"/>
      <c r="L147" s="516"/>
      <c r="M147" s="512"/>
      <c r="N147" s="472"/>
      <c r="O147" s="475"/>
      <c r="P147" s="480"/>
      <c r="Q147" s="481"/>
      <c r="R147" s="482"/>
      <c r="S147" s="487"/>
      <c r="T147" s="233" t="s">
        <v>141</v>
      </c>
    </row>
    <row r="148" spans="2:20" ht="14.45" customHeight="1">
      <c r="B148" s="502"/>
      <c r="C148" s="503"/>
      <c r="D148" s="507"/>
      <c r="E148" s="511"/>
      <c r="F148" s="512"/>
      <c r="G148" s="472"/>
      <c r="H148" s="511"/>
      <c r="I148" s="512"/>
      <c r="J148" s="511"/>
      <c r="K148" s="516"/>
      <c r="L148" s="516"/>
      <c r="M148" s="512"/>
      <c r="N148" s="472"/>
      <c r="O148" s="475"/>
      <c r="P148" s="480"/>
      <c r="Q148" s="481"/>
      <c r="R148" s="482"/>
      <c r="S148" s="487"/>
      <c r="T148" s="233"/>
    </row>
    <row r="149" spans="2:20" ht="15" customHeight="1" thickBot="1">
      <c r="B149" s="504"/>
      <c r="C149" s="505"/>
      <c r="D149" s="508"/>
      <c r="E149" s="513"/>
      <c r="F149" s="514"/>
      <c r="G149" s="473"/>
      <c r="H149" s="513"/>
      <c r="I149" s="514"/>
      <c r="J149" s="513"/>
      <c r="K149" s="517"/>
      <c r="L149" s="517"/>
      <c r="M149" s="514"/>
      <c r="N149" s="473"/>
      <c r="O149" s="476"/>
      <c r="P149" s="483"/>
      <c r="Q149" s="484"/>
      <c r="R149" s="485"/>
      <c r="S149" s="488"/>
      <c r="T149" s="234" t="s">
        <v>142</v>
      </c>
    </row>
    <row r="150" spans="2:20" ht="14.45" customHeight="1">
      <c r="B150" s="500" t="str">
        <f>IF(IX!E14="","",IX!E14)</f>
        <v/>
      </c>
      <c r="C150" s="501"/>
      <c r="D150" s="506">
        <f>IF(IX!G14="","",IX!G14)</f>
        <v>11</v>
      </c>
      <c r="E150" s="509">
        <f>IF(IX!I14="","",IX!I14)</f>
        <v>6</v>
      </c>
      <c r="F150" s="510"/>
      <c r="G150" s="471">
        <f>IF(IX!K14="","",IX!K14)</f>
        <v>6</v>
      </c>
      <c r="H150" s="509">
        <f>IF(IX!M14="","",IX!M14)</f>
        <v>11</v>
      </c>
      <c r="I150" s="510"/>
      <c r="J150" s="509">
        <f>IF(IX!O14="","",IX!O14)</f>
        <v>6</v>
      </c>
      <c r="K150" s="515"/>
      <c r="L150" s="515"/>
      <c r="M150" s="510"/>
      <c r="N150" s="471" t="str">
        <f>IF(IX!Q14="","",IX!Q14)</f>
        <v/>
      </c>
      <c r="O150" s="474" t="str">
        <f>IF(IX!S14="","",IX!S14)</f>
        <v/>
      </c>
      <c r="P150" s="477">
        <f>IF(IX!U14="","",IX!U14)</f>
        <v>2</v>
      </c>
      <c r="Q150" s="478"/>
      <c r="R150" s="479"/>
      <c r="S150" s="486"/>
      <c r="T150" s="233" t="s">
        <v>140</v>
      </c>
    </row>
    <row r="151" spans="2:20" ht="14.45" customHeight="1">
      <c r="B151" s="502"/>
      <c r="C151" s="503"/>
      <c r="D151" s="507"/>
      <c r="E151" s="511"/>
      <c r="F151" s="512"/>
      <c r="G151" s="472"/>
      <c r="H151" s="511"/>
      <c r="I151" s="512"/>
      <c r="J151" s="511"/>
      <c r="K151" s="516"/>
      <c r="L151" s="516"/>
      <c r="M151" s="512"/>
      <c r="N151" s="472"/>
      <c r="O151" s="475"/>
      <c r="P151" s="480"/>
      <c r="Q151" s="481"/>
      <c r="R151" s="482"/>
      <c r="S151" s="487"/>
      <c r="T151" s="233" t="s">
        <v>141</v>
      </c>
    </row>
    <row r="152" spans="2:20" ht="14.45" customHeight="1">
      <c r="B152" s="502"/>
      <c r="C152" s="503"/>
      <c r="D152" s="507"/>
      <c r="E152" s="511"/>
      <c r="F152" s="512"/>
      <c r="G152" s="472"/>
      <c r="H152" s="511"/>
      <c r="I152" s="512"/>
      <c r="J152" s="511"/>
      <c r="K152" s="516"/>
      <c r="L152" s="516"/>
      <c r="M152" s="512"/>
      <c r="N152" s="472"/>
      <c r="O152" s="475"/>
      <c r="P152" s="480"/>
      <c r="Q152" s="481"/>
      <c r="R152" s="482"/>
      <c r="S152" s="487"/>
      <c r="T152" s="233"/>
    </row>
    <row r="153" spans="2:20" ht="15" customHeight="1" thickBot="1">
      <c r="B153" s="504"/>
      <c r="C153" s="505"/>
      <c r="D153" s="508"/>
      <c r="E153" s="513"/>
      <c r="F153" s="514"/>
      <c r="G153" s="473"/>
      <c r="H153" s="513"/>
      <c r="I153" s="514"/>
      <c r="J153" s="513"/>
      <c r="K153" s="517"/>
      <c r="L153" s="517"/>
      <c r="M153" s="514"/>
      <c r="N153" s="473"/>
      <c r="O153" s="476"/>
      <c r="P153" s="483"/>
      <c r="Q153" s="484"/>
      <c r="R153" s="485"/>
      <c r="S153" s="488"/>
      <c r="T153" s="234" t="s">
        <v>142</v>
      </c>
    </row>
    <row r="155" spans="2:20" ht="14.65" thickBot="1">
      <c r="B155" s="225" t="s">
        <v>144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89" t="s">
        <v>143</v>
      </c>
      <c r="O155" s="489"/>
      <c r="P155" s="489"/>
      <c r="Q155" s="489"/>
      <c r="R155" s="489"/>
      <c r="S155" s="489"/>
      <c r="T155" s="489"/>
    </row>
    <row r="156" spans="2:20" ht="30.75" customHeight="1" thickBot="1">
      <c r="B156" s="490" t="str">
        <f>IF(P146=P150,"",IF(P146&gt;P150,B146,B150))</f>
        <v/>
      </c>
      <c r="C156" s="491"/>
      <c r="D156" s="491"/>
      <c r="E156" s="492"/>
      <c r="F156" s="493" t="s">
        <v>145</v>
      </c>
      <c r="G156" s="493"/>
      <c r="H156" s="496">
        <f>IF(B156=B146,P146,P150)</f>
        <v>3</v>
      </c>
      <c r="I156" s="497"/>
      <c r="J156" s="236" t="s">
        <v>146</v>
      </c>
      <c r="K156" s="497">
        <f>IF(H156=P146,P150,P146)</f>
        <v>2</v>
      </c>
      <c r="L156" s="497"/>
      <c r="M156" s="498"/>
      <c r="N156" s="494"/>
      <c r="O156" s="494"/>
      <c r="P156" s="494"/>
      <c r="Q156" s="494"/>
      <c r="R156" s="494"/>
      <c r="S156" s="494"/>
      <c r="T156" s="495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63" t="s">
        <v>147</v>
      </c>
      <c r="C159" s="464"/>
      <c r="D159" s="464"/>
      <c r="E159" s="464"/>
      <c r="F159" s="464"/>
      <c r="G159" s="464"/>
      <c r="H159" s="465"/>
      <c r="I159" s="444" t="s">
        <v>148</v>
      </c>
      <c r="J159" s="464"/>
      <c r="K159" s="464"/>
      <c r="L159" s="464"/>
      <c r="M159" s="464"/>
      <c r="N159" s="464"/>
      <c r="O159" s="464"/>
      <c r="P159" s="464"/>
      <c r="Q159" s="464"/>
      <c r="R159" s="464"/>
      <c r="S159" s="464"/>
      <c r="T159" s="465"/>
    </row>
    <row r="160" spans="2:20">
      <c r="B160" s="466"/>
      <c r="C160" s="467"/>
      <c r="D160" s="468" t="s">
        <v>149</v>
      </c>
      <c r="E160" s="469"/>
      <c r="F160" s="469"/>
      <c r="G160" s="469"/>
      <c r="H160" s="470"/>
      <c r="I160" s="469"/>
      <c r="J160" s="469"/>
      <c r="K160" s="469"/>
      <c r="L160" s="469"/>
      <c r="M160" s="469"/>
      <c r="N160" s="469"/>
      <c r="O160" s="469"/>
      <c r="P160" s="469"/>
      <c r="Q160" s="467"/>
      <c r="R160" s="468" t="s">
        <v>149</v>
      </c>
      <c r="S160" s="469"/>
      <c r="T160" s="470"/>
    </row>
    <row r="161" spans="1:20">
      <c r="B161" s="453"/>
      <c r="C161" s="454"/>
      <c r="D161" s="455" t="s">
        <v>140</v>
      </c>
      <c r="E161" s="456"/>
      <c r="F161" s="456"/>
      <c r="G161" s="456"/>
      <c r="H161" s="457"/>
      <c r="I161" s="456"/>
      <c r="J161" s="456"/>
      <c r="K161" s="456"/>
      <c r="L161" s="456"/>
      <c r="M161" s="456"/>
      <c r="N161" s="456"/>
      <c r="O161" s="456"/>
      <c r="P161" s="456"/>
      <c r="Q161" s="454"/>
      <c r="R161" s="455" t="s">
        <v>140</v>
      </c>
      <c r="S161" s="456"/>
      <c r="T161" s="457"/>
    </row>
    <row r="162" spans="1:20" ht="14.65" thickBot="1">
      <c r="B162" s="458"/>
      <c r="C162" s="459"/>
      <c r="D162" s="460" t="s">
        <v>150</v>
      </c>
      <c r="E162" s="461"/>
      <c r="F162" s="461"/>
      <c r="G162" s="461"/>
      <c r="H162" s="462"/>
      <c r="I162" s="461"/>
      <c r="J162" s="461"/>
      <c r="K162" s="461"/>
      <c r="L162" s="461"/>
      <c r="M162" s="461"/>
      <c r="N162" s="461"/>
      <c r="O162" s="461"/>
      <c r="P162" s="461"/>
      <c r="Q162" s="459"/>
      <c r="R162" s="460" t="s">
        <v>150</v>
      </c>
      <c r="S162" s="461"/>
      <c r="T162" s="462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42" t="s">
        <v>151</v>
      </c>
      <c r="C164" s="443"/>
      <c r="D164" s="443"/>
      <c r="E164" s="443"/>
      <c r="F164" s="443"/>
      <c r="G164" s="443"/>
      <c r="H164" s="444"/>
      <c r="I164" s="445" t="s">
        <v>152</v>
      </c>
      <c r="J164" s="443"/>
      <c r="K164" s="443"/>
      <c r="L164" s="443"/>
      <c r="M164" s="443"/>
      <c r="N164" s="443"/>
      <c r="O164" s="443"/>
      <c r="P164" s="443"/>
      <c r="Q164" s="443"/>
      <c r="R164" s="443"/>
      <c r="S164" s="443"/>
      <c r="T164" s="446"/>
    </row>
    <row r="165" spans="1:20" ht="28.25" customHeight="1">
      <c r="B165" s="447"/>
      <c r="C165" s="448"/>
      <c r="D165" s="448"/>
      <c r="E165" s="448"/>
      <c r="F165" s="448"/>
      <c r="G165" s="448"/>
      <c r="H165" s="448"/>
      <c r="I165" s="448"/>
      <c r="J165" s="448"/>
      <c r="K165" s="448"/>
      <c r="L165" s="448"/>
      <c r="M165" s="448"/>
      <c r="N165" s="448"/>
      <c r="O165" s="448"/>
      <c r="P165" s="448"/>
      <c r="Q165" s="448"/>
      <c r="R165" s="448"/>
      <c r="S165" s="448"/>
      <c r="T165" s="449"/>
    </row>
    <row r="166" spans="1:20" ht="28.25" customHeight="1" thickBot="1">
      <c r="B166" s="450"/>
      <c r="C166" s="451"/>
      <c r="D166" s="451"/>
      <c r="E166" s="451"/>
      <c r="F166" s="451"/>
      <c r="G166" s="451"/>
      <c r="H166" s="451"/>
      <c r="I166" s="451"/>
      <c r="J166" s="451"/>
      <c r="K166" s="451"/>
      <c r="L166" s="451"/>
      <c r="M166" s="451"/>
      <c r="N166" s="451"/>
      <c r="O166" s="451"/>
      <c r="P166" s="451"/>
      <c r="Q166" s="451"/>
      <c r="R166" s="451"/>
      <c r="S166" s="451"/>
      <c r="T166" s="452"/>
    </row>
    <row r="173" spans="1:20" ht="29" customHeight="1" thickBot="1">
      <c r="A173" s="235">
        <v>5</v>
      </c>
    </row>
    <row r="174" spans="1:20" ht="15.75">
      <c r="E174" s="536" t="s">
        <v>124</v>
      </c>
      <c r="F174" s="537"/>
      <c r="G174" s="537"/>
      <c r="H174" s="537"/>
      <c r="I174" s="537"/>
      <c r="J174" s="537"/>
      <c r="K174" s="537"/>
      <c r="L174" s="537"/>
      <c r="M174" s="537"/>
      <c r="N174" s="537"/>
      <c r="O174" s="538"/>
    </row>
    <row r="175" spans="1:20" ht="15.75">
      <c r="E175" s="539" t="e">
        <f>IF(#REF!="","",#REF!)</f>
        <v>#REF!</v>
      </c>
      <c r="F175" s="540"/>
      <c r="G175" s="540"/>
      <c r="H175" s="540"/>
      <c r="I175" s="540"/>
      <c r="J175" s="540"/>
      <c r="K175" s="540"/>
      <c r="L175" s="540"/>
      <c r="M175" s="540"/>
      <c r="N175" s="540"/>
      <c r="O175" s="541"/>
    </row>
    <row r="176" spans="1:20" ht="15.75">
      <c r="E176" s="539" t="e">
        <f>IF(#REF!="","",#REF!)</f>
        <v>#REF!</v>
      </c>
      <c r="F176" s="540"/>
      <c r="G176" s="540"/>
      <c r="H176" s="540"/>
      <c r="I176" s="540"/>
      <c r="J176" s="540"/>
      <c r="K176" s="540"/>
      <c r="L176" s="540"/>
      <c r="M176" s="540"/>
      <c r="N176" s="540"/>
      <c r="O176" s="541"/>
    </row>
    <row r="177" spans="2:20" ht="15.75">
      <c r="E177" s="539"/>
      <c r="F177" s="540"/>
      <c r="G177" s="540"/>
      <c r="H177" s="540"/>
      <c r="I177" s="540"/>
      <c r="J177" s="540"/>
      <c r="K177" s="540"/>
      <c r="L177" s="540"/>
      <c r="M177" s="540"/>
      <c r="N177" s="540"/>
      <c r="O177" s="541"/>
    </row>
    <row r="178" spans="2:20" ht="15.75">
      <c r="E178" s="542" t="e">
        <f>IF(#REF!="","",#REF!)</f>
        <v>#REF!</v>
      </c>
      <c r="F178" s="543"/>
      <c r="G178" s="543"/>
      <c r="H178" s="543"/>
      <c r="I178" s="543"/>
      <c r="J178" s="543"/>
      <c r="K178" s="543"/>
      <c r="L178" s="543"/>
      <c r="M178" s="543"/>
      <c r="N178" s="543"/>
      <c r="O178" s="544"/>
    </row>
    <row r="179" spans="2:20" ht="16.149999999999999" thickBot="1">
      <c r="E179" s="545" t="e">
        <f>IF(#REF!="","",#REF!)</f>
        <v>#REF!</v>
      </c>
      <c r="F179" s="546"/>
      <c r="G179" s="546"/>
      <c r="H179" s="546"/>
      <c r="I179" s="546"/>
      <c r="J179" s="546"/>
      <c r="K179" s="546"/>
      <c r="L179" s="546"/>
      <c r="M179" s="546"/>
      <c r="N179" s="546"/>
      <c r="O179" s="547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128</v>
      </c>
      <c r="C182" s="448" t="s">
        <v>169</v>
      </c>
      <c r="D182" s="448"/>
      <c r="E182" s="448"/>
      <c r="F182" s="448"/>
      <c r="G182" s="448"/>
      <c r="H182" s="448"/>
      <c r="I182" s="225"/>
      <c r="J182" s="225"/>
      <c r="K182" s="448" t="s">
        <v>129</v>
      </c>
      <c r="L182" s="448"/>
      <c r="M182" s="448"/>
      <c r="N182" s="448"/>
      <c r="O182" s="448"/>
      <c r="P182" s="448"/>
      <c r="Q182" s="448" t="s">
        <v>130</v>
      </c>
      <c r="R182" s="448"/>
      <c r="S182" s="448"/>
      <c r="T182" s="226" t="s">
        <v>131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48"/>
      <c r="L183" s="448"/>
      <c r="M183" s="448"/>
      <c r="N183" s="448"/>
      <c r="O183" s="448"/>
      <c r="P183" s="448"/>
      <c r="Q183" s="448"/>
      <c r="R183" s="448"/>
      <c r="S183" s="448"/>
      <c r="T183" s="227"/>
    </row>
    <row r="184" spans="2:20">
      <c r="B184" s="225"/>
      <c r="C184" s="225"/>
      <c r="D184" s="529" t="s">
        <v>132</v>
      </c>
      <c r="E184" s="529"/>
      <c r="F184" s="529"/>
      <c r="G184" s="529"/>
      <c r="H184" s="226">
        <v>5</v>
      </c>
      <c r="I184" s="225"/>
      <c r="J184" s="225"/>
      <c r="K184" s="530" t="s">
        <v>133</v>
      </c>
      <c r="L184" s="531"/>
      <c r="M184" s="531"/>
      <c r="N184" s="531"/>
      <c r="O184" s="531"/>
      <c r="P184" s="532"/>
      <c r="Q184" s="448" t="s">
        <v>134</v>
      </c>
      <c r="R184" s="448"/>
      <c r="S184" s="448"/>
      <c r="T184" s="448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33" t="s">
        <v>135</v>
      </c>
      <c r="E187" s="534"/>
      <c r="F187" s="534"/>
      <c r="G187" s="534"/>
      <c r="H187" s="534"/>
      <c r="I187" s="534"/>
      <c r="J187" s="534"/>
      <c r="K187" s="534"/>
      <c r="L187" s="534"/>
      <c r="M187" s="534"/>
      <c r="N187" s="534"/>
      <c r="O187" s="535"/>
      <c r="P187" s="518" t="s">
        <v>136</v>
      </c>
      <c r="Q187" s="519"/>
      <c r="R187" s="520"/>
      <c r="S187" s="524" t="s">
        <v>137</v>
      </c>
      <c r="T187" s="526" t="s">
        <v>138</v>
      </c>
    </row>
    <row r="188" spans="2:20" s="1" customFormat="1" ht="29" customHeight="1" thickBot="1">
      <c r="B188" s="228" t="s">
        <v>139</v>
      </c>
      <c r="C188" s="229"/>
      <c r="D188" s="230">
        <v>1</v>
      </c>
      <c r="E188" s="528">
        <v>2</v>
      </c>
      <c r="F188" s="528"/>
      <c r="G188" s="259">
        <v>3</v>
      </c>
      <c r="H188" s="528">
        <v>4</v>
      </c>
      <c r="I188" s="528"/>
      <c r="J188" s="528">
        <v>5</v>
      </c>
      <c r="K188" s="528"/>
      <c r="L188" s="528"/>
      <c r="M188" s="528"/>
      <c r="N188" s="259">
        <v>6</v>
      </c>
      <c r="O188" s="231">
        <v>7</v>
      </c>
      <c r="P188" s="521"/>
      <c r="Q188" s="522"/>
      <c r="R188" s="523"/>
      <c r="S188" s="525"/>
      <c r="T188" s="527"/>
    </row>
    <row r="189" spans="2:20">
      <c r="B189" s="500" t="str">
        <f>IF(IX!C17="","",IX!C17)</f>
        <v/>
      </c>
      <c r="C189" s="501"/>
      <c r="D189" s="506">
        <f>IF(IX!F17="","",IX!F17)</f>
        <v>11</v>
      </c>
      <c r="E189" s="509">
        <f>IF(IX!H17="","",IX!H17)</f>
        <v>11</v>
      </c>
      <c r="F189" s="510"/>
      <c r="G189" s="471">
        <f>IF(IX!J17="","",IX!J17)</f>
        <v>11</v>
      </c>
      <c r="H189" s="509" t="str">
        <f>IF(IX!L17="","",IX!L17)</f>
        <v/>
      </c>
      <c r="I189" s="510"/>
      <c r="J189" s="509" t="str">
        <f>IF(IX!N17="","",IX!N17)</f>
        <v/>
      </c>
      <c r="K189" s="515"/>
      <c r="L189" s="515"/>
      <c r="M189" s="510"/>
      <c r="N189" s="471" t="str">
        <f>IF(IX!P17="","",IX!P17)</f>
        <v/>
      </c>
      <c r="O189" s="474" t="str">
        <f>IF(IX!R17="","",IX!R17)</f>
        <v/>
      </c>
      <c r="P189" s="477">
        <f>IF(IX!T17="","",IX!T17)</f>
        <v>3</v>
      </c>
      <c r="Q189" s="478"/>
      <c r="R189" s="479"/>
      <c r="S189" s="499"/>
      <c r="T189" s="232" t="s">
        <v>140</v>
      </c>
    </row>
    <row r="190" spans="2:20">
      <c r="B190" s="502"/>
      <c r="C190" s="503"/>
      <c r="D190" s="507"/>
      <c r="E190" s="511"/>
      <c r="F190" s="512"/>
      <c r="G190" s="472"/>
      <c r="H190" s="511"/>
      <c r="I190" s="512"/>
      <c r="J190" s="511"/>
      <c r="K190" s="516"/>
      <c r="L190" s="516"/>
      <c r="M190" s="512"/>
      <c r="N190" s="472"/>
      <c r="O190" s="475"/>
      <c r="P190" s="480"/>
      <c r="Q190" s="481"/>
      <c r="R190" s="482"/>
      <c r="S190" s="487"/>
      <c r="T190" s="233" t="s">
        <v>141</v>
      </c>
    </row>
    <row r="191" spans="2:20">
      <c r="B191" s="502"/>
      <c r="C191" s="503"/>
      <c r="D191" s="507"/>
      <c r="E191" s="511"/>
      <c r="F191" s="512"/>
      <c r="G191" s="472"/>
      <c r="H191" s="511"/>
      <c r="I191" s="512"/>
      <c r="J191" s="511"/>
      <c r="K191" s="516"/>
      <c r="L191" s="516"/>
      <c r="M191" s="512"/>
      <c r="N191" s="472"/>
      <c r="O191" s="475"/>
      <c r="P191" s="480"/>
      <c r="Q191" s="481"/>
      <c r="R191" s="482"/>
      <c r="S191" s="487"/>
      <c r="T191" s="233"/>
    </row>
    <row r="192" spans="2:20" ht="14.65" thickBot="1">
      <c r="B192" s="504"/>
      <c r="C192" s="505"/>
      <c r="D192" s="508"/>
      <c r="E192" s="513"/>
      <c r="F192" s="514"/>
      <c r="G192" s="473"/>
      <c r="H192" s="513"/>
      <c r="I192" s="514"/>
      <c r="J192" s="513"/>
      <c r="K192" s="517"/>
      <c r="L192" s="517"/>
      <c r="M192" s="514"/>
      <c r="N192" s="473"/>
      <c r="O192" s="476"/>
      <c r="P192" s="483"/>
      <c r="Q192" s="484"/>
      <c r="R192" s="485"/>
      <c r="S192" s="488"/>
      <c r="T192" s="234" t="s">
        <v>142</v>
      </c>
    </row>
    <row r="193" spans="2:20">
      <c r="B193" s="500" t="str">
        <f>IF(IX!E17="","",IX!E17)</f>
        <v/>
      </c>
      <c r="C193" s="501"/>
      <c r="D193" s="506">
        <f>IF(IX!G17="","",IX!G17)</f>
        <v>5</v>
      </c>
      <c r="E193" s="509">
        <f>IF(IX!I17="","",IX!I17)</f>
        <v>5</v>
      </c>
      <c r="F193" s="510"/>
      <c r="G193" s="471">
        <f>IF(IX!K17="","",IX!K17)</f>
        <v>5</v>
      </c>
      <c r="H193" s="509" t="str">
        <f>IF(IX!M17="","",IX!M17)</f>
        <v/>
      </c>
      <c r="I193" s="510"/>
      <c r="J193" s="509" t="str">
        <f>IF(IX!O17="","",IX!O17)</f>
        <v/>
      </c>
      <c r="K193" s="515"/>
      <c r="L193" s="515"/>
      <c r="M193" s="510"/>
      <c r="N193" s="471" t="str">
        <f>IF(IX!Q17="","",IX!Q17)</f>
        <v/>
      </c>
      <c r="O193" s="474" t="str">
        <f>IF(IX!S17="","",IX!S17)</f>
        <v/>
      </c>
      <c r="P193" s="477">
        <f>IF(IX!U17="","",IX!U17)</f>
        <v>0</v>
      </c>
      <c r="Q193" s="478"/>
      <c r="R193" s="479"/>
      <c r="S193" s="486"/>
      <c r="T193" s="233" t="s">
        <v>140</v>
      </c>
    </row>
    <row r="194" spans="2:20">
      <c r="B194" s="502"/>
      <c r="C194" s="503"/>
      <c r="D194" s="507"/>
      <c r="E194" s="511"/>
      <c r="F194" s="512"/>
      <c r="G194" s="472"/>
      <c r="H194" s="511"/>
      <c r="I194" s="512"/>
      <c r="J194" s="511"/>
      <c r="K194" s="516"/>
      <c r="L194" s="516"/>
      <c r="M194" s="512"/>
      <c r="N194" s="472"/>
      <c r="O194" s="475"/>
      <c r="P194" s="480"/>
      <c r="Q194" s="481"/>
      <c r="R194" s="482"/>
      <c r="S194" s="487"/>
      <c r="T194" s="233" t="s">
        <v>141</v>
      </c>
    </row>
    <row r="195" spans="2:20">
      <c r="B195" s="502"/>
      <c r="C195" s="503"/>
      <c r="D195" s="507"/>
      <c r="E195" s="511"/>
      <c r="F195" s="512"/>
      <c r="G195" s="472"/>
      <c r="H195" s="511"/>
      <c r="I195" s="512"/>
      <c r="J195" s="511"/>
      <c r="K195" s="516"/>
      <c r="L195" s="516"/>
      <c r="M195" s="512"/>
      <c r="N195" s="472"/>
      <c r="O195" s="475"/>
      <c r="P195" s="480"/>
      <c r="Q195" s="481"/>
      <c r="R195" s="482"/>
      <c r="S195" s="487"/>
      <c r="T195" s="233"/>
    </row>
    <row r="196" spans="2:20" ht="14.65" thickBot="1">
      <c r="B196" s="504"/>
      <c r="C196" s="505"/>
      <c r="D196" s="508"/>
      <c r="E196" s="513"/>
      <c r="F196" s="514"/>
      <c r="G196" s="473"/>
      <c r="H196" s="513"/>
      <c r="I196" s="514"/>
      <c r="J196" s="513"/>
      <c r="K196" s="517"/>
      <c r="L196" s="517"/>
      <c r="M196" s="514"/>
      <c r="N196" s="473"/>
      <c r="O196" s="476"/>
      <c r="P196" s="483"/>
      <c r="Q196" s="484"/>
      <c r="R196" s="485"/>
      <c r="S196" s="488"/>
      <c r="T196" s="234" t="s">
        <v>142</v>
      </c>
    </row>
    <row r="198" spans="2:20" ht="14.65" thickBot="1">
      <c r="B198" s="225" t="s">
        <v>144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89" t="s">
        <v>143</v>
      </c>
      <c r="O198" s="489"/>
      <c r="P198" s="489"/>
      <c r="Q198" s="489"/>
      <c r="R198" s="489"/>
      <c r="S198" s="489"/>
      <c r="T198" s="489"/>
    </row>
    <row r="199" spans="2:20" ht="30.75" customHeight="1" thickBot="1">
      <c r="B199" s="490" t="str">
        <f>IF(P189=P193,"",IF(P189&gt;P193,B189,B193))</f>
        <v/>
      </c>
      <c r="C199" s="491"/>
      <c r="D199" s="491"/>
      <c r="E199" s="492"/>
      <c r="F199" s="493" t="s">
        <v>145</v>
      </c>
      <c r="G199" s="493"/>
      <c r="H199" s="496">
        <f>IF(B199=B189,P189,P193)</f>
        <v>3</v>
      </c>
      <c r="I199" s="497"/>
      <c r="J199" s="236" t="s">
        <v>146</v>
      </c>
      <c r="K199" s="497">
        <f>IF(H199=P189,P193,P189)</f>
        <v>0</v>
      </c>
      <c r="L199" s="497"/>
      <c r="M199" s="498"/>
      <c r="N199" s="494"/>
      <c r="O199" s="494"/>
      <c r="P199" s="494"/>
      <c r="Q199" s="494"/>
      <c r="R199" s="494"/>
      <c r="S199" s="494"/>
      <c r="T199" s="495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63" t="s">
        <v>147</v>
      </c>
      <c r="C202" s="464"/>
      <c r="D202" s="464"/>
      <c r="E202" s="464"/>
      <c r="F202" s="464"/>
      <c r="G202" s="464"/>
      <c r="H202" s="465"/>
      <c r="I202" s="444" t="s">
        <v>148</v>
      </c>
      <c r="J202" s="464"/>
      <c r="K202" s="464"/>
      <c r="L202" s="464"/>
      <c r="M202" s="464"/>
      <c r="N202" s="464"/>
      <c r="O202" s="464"/>
      <c r="P202" s="464"/>
      <c r="Q202" s="464"/>
      <c r="R202" s="464"/>
      <c r="S202" s="464"/>
      <c r="T202" s="465"/>
    </row>
    <row r="203" spans="2:20">
      <c r="B203" s="466"/>
      <c r="C203" s="467"/>
      <c r="D203" s="468" t="s">
        <v>149</v>
      </c>
      <c r="E203" s="469"/>
      <c r="F203" s="469"/>
      <c r="G203" s="469"/>
      <c r="H203" s="470"/>
      <c r="I203" s="469"/>
      <c r="J203" s="469"/>
      <c r="K203" s="469"/>
      <c r="L203" s="469"/>
      <c r="M203" s="469"/>
      <c r="N203" s="469"/>
      <c r="O203" s="469"/>
      <c r="P203" s="469"/>
      <c r="Q203" s="467"/>
      <c r="R203" s="468" t="s">
        <v>149</v>
      </c>
      <c r="S203" s="469"/>
      <c r="T203" s="470"/>
    </row>
    <row r="204" spans="2:20">
      <c r="B204" s="453"/>
      <c r="C204" s="454"/>
      <c r="D204" s="455" t="s">
        <v>140</v>
      </c>
      <c r="E204" s="456"/>
      <c r="F204" s="456"/>
      <c r="G204" s="456"/>
      <c r="H204" s="457"/>
      <c r="I204" s="456"/>
      <c r="J204" s="456"/>
      <c r="K204" s="456"/>
      <c r="L204" s="456"/>
      <c r="M204" s="456"/>
      <c r="N204" s="456"/>
      <c r="O204" s="456"/>
      <c r="P204" s="456"/>
      <c r="Q204" s="454"/>
      <c r="R204" s="455" t="s">
        <v>140</v>
      </c>
      <c r="S204" s="456"/>
      <c r="T204" s="457"/>
    </row>
    <row r="205" spans="2:20" ht="14.65" thickBot="1">
      <c r="B205" s="458"/>
      <c r="C205" s="459"/>
      <c r="D205" s="460" t="s">
        <v>150</v>
      </c>
      <c r="E205" s="461"/>
      <c r="F205" s="461"/>
      <c r="G205" s="461"/>
      <c r="H205" s="462"/>
      <c r="I205" s="461"/>
      <c r="J205" s="461"/>
      <c r="K205" s="461"/>
      <c r="L205" s="461"/>
      <c r="M205" s="461"/>
      <c r="N205" s="461"/>
      <c r="O205" s="461"/>
      <c r="P205" s="461"/>
      <c r="Q205" s="459"/>
      <c r="R205" s="460" t="s">
        <v>150</v>
      </c>
      <c r="S205" s="461"/>
      <c r="T205" s="462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42" t="s">
        <v>151</v>
      </c>
      <c r="C207" s="443"/>
      <c r="D207" s="443"/>
      <c r="E207" s="443"/>
      <c r="F207" s="443"/>
      <c r="G207" s="443"/>
      <c r="H207" s="444"/>
      <c r="I207" s="445" t="s">
        <v>152</v>
      </c>
      <c r="J207" s="443"/>
      <c r="K207" s="443"/>
      <c r="L207" s="443"/>
      <c r="M207" s="443"/>
      <c r="N207" s="443"/>
      <c r="O207" s="443"/>
      <c r="P207" s="443"/>
      <c r="Q207" s="443"/>
      <c r="R207" s="443"/>
      <c r="S207" s="443"/>
      <c r="T207" s="446"/>
    </row>
    <row r="208" spans="2:20" ht="28.25" customHeight="1">
      <c r="B208" s="447"/>
      <c r="C208" s="448"/>
      <c r="D208" s="448"/>
      <c r="E208" s="448"/>
      <c r="F208" s="448"/>
      <c r="G208" s="448"/>
      <c r="H208" s="448"/>
      <c r="I208" s="448"/>
      <c r="J208" s="448"/>
      <c r="K208" s="448"/>
      <c r="L208" s="448"/>
      <c r="M208" s="448"/>
      <c r="N208" s="448"/>
      <c r="O208" s="448"/>
      <c r="P208" s="448"/>
      <c r="Q208" s="448"/>
      <c r="R208" s="448"/>
      <c r="S208" s="448"/>
      <c r="T208" s="449"/>
    </row>
    <row r="209" spans="1:20" ht="28.25" customHeight="1" thickBot="1">
      <c r="B209" s="450"/>
      <c r="C209" s="451"/>
      <c r="D209" s="451"/>
      <c r="E209" s="451"/>
      <c r="F209" s="451"/>
      <c r="G209" s="451"/>
      <c r="H209" s="451"/>
      <c r="I209" s="451"/>
      <c r="J209" s="451"/>
      <c r="K209" s="451"/>
      <c r="L209" s="451"/>
      <c r="M209" s="451"/>
      <c r="N209" s="451"/>
      <c r="O209" s="451"/>
      <c r="P209" s="451"/>
      <c r="Q209" s="451"/>
      <c r="R209" s="451"/>
      <c r="S209" s="451"/>
      <c r="T209" s="452"/>
    </row>
    <row r="216" spans="1:20" ht="29" customHeight="1" thickBot="1">
      <c r="A216" s="235">
        <v>6</v>
      </c>
    </row>
    <row r="217" spans="1:20" ht="15.75">
      <c r="E217" s="536" t="s">
        <v>124</v>
      </c>
      <c r="F217" s="537"/>
      <c r="G217" s="537"/>
      <c r="H217" s="537"/>
      <c r="I217" s="537"/>
      <c r="J217" s="537"/>
      <c r="K217" s="537"/>
      <c r="L217" s="537"/>
      <c r="M217" s="537"/>
      <c r="N217" s="537"/>
      <c r="O217" s="538"/>
    </row>
    <row r="218" spans="1:20" ht="15.75">
      <c r="E218" s="539" t="e">
        <f>IF(#REF!="","",#REF!)</f>
        <v>#REF!</v>
      </c>
      <c r="F218" s="540"/>
      <c r="G218" s="540"/>
      <c r="H218" s="540"/>
      <c r="I218" s="540"/>
      <c r="J218" s="540"/>
      <c r="K218" s="540"/>
      <c r="L218" s="540"/>
      <c r="M218" s="540"/>
      <c r="N218" s="540"/>
      <c r="O218" s="541"/>
    </row>
    <row r="219" spans="1:20" ht="15.75">
      <c r="E219" s="539" t="e">
        <f>IF(#REF!="","",#REF!)</f>
        <v>#REF!</v>
      </c>
      <c r="F219" s="540"/>
      <c r="G219" s="540"/>
      <c r="H219" s="540"/>
      <c r="I219" s="540"/>
      <c r="J219" s="540"/>
      <c r="K219" s="540"/>
      <c r="L219" s="540"/>
      <c r="M219" s="540"/>
      <c r="N219" s="540"/>
      <c r="O219" s="541"/>
    </row>
    <row r="220" spans="1:20" ht="15.75">
      <c r="E220" s="539"/>
      <c r="F220" s="540"/>
      <c r="G220" s="540"/>
      <c r="H220" s="540"/>
      <c r="I220" s="540"/>
      <c r="J220" s="540"/>
      <c r="K220" s="540"/>
      <c r="L220" s="540"/>
      <c r="M220" s="540"/>
      <c r="N220" s="540"/>
      <c r="O220" s="541"/>
    </row>
    <row r="221" spans="1:20" ht="15.75">
      <c r="E221" s="542" t="e">
        <f>IF(#REF!="","",#REF!)</f>
        <v>#REF!</v>
      </c>
      <c r="F221" s="543"/>
      <c r="G221" s="543"/>
      <c r="H221" s="543"/>
      <c r="I221" s="543"/>
      <c r="J221" s="543"/>
      <c r="K221" s="543"/>
      <c r="L221" s="543"/>
      <c r="M221" s="543"/>
      <c r="N221" s="543"/>
      <c r="O221" s="544"/>
    </row>
    <row r="222" spans="1:20" ht="16.149999999999999" thickBot="1">
      <c r="E222" s="545" t="e">
        <f>IF(#REF!="","",#REF!)</f>
        <v>#REF!</v>
      </c>
      <c r="F222" s="546"/>
      <c r="G222" s="546"/>
      <c r="H222" s="546"/>
      <c r="I222" s="546"/>
      <c r="J222" s="546"/>
      <c r="K222" s="546"/>
      <c r="L222" s="546"/>
      <c r="M222" s="546"/>
      <c r="N222" s="546"/>
      <c r="O222" s="547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128</v>
      </c>
      <c r="C225" s="448" t="s">
        <v>169</v>
      </c>
      <c r="D225" s="448"/>
      <c r="E225" s="448"/>
      <c r="F225" s="448"/>
      <c r="G225" s="448"/>
      <c r="H225" s="448"/>
      <c r="I225" s="225"/>
      <c r="J225" s="225"/>
      <c r="K225" s="448" t="s">
        <v>129</v>
      </c>
      <c r="L225" s="448"/>
      <c r="M225" s="448"/>
      <c r="N225" s="448"/>
      <c r="O225" s="448"/>
      <c r="P225" s="448"/>
      <c r="Q225" s="448" t="s">
        <v>130</v>
      </c>
      <c r="R225" s="448"/>
      <c r="S225" s="448"/>
      <c r="T225" s="226" t="s">
        <v>131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48"/>
      <c r="L226" s="448"/>
      <c r="M226" s="448"/>
      <c r="N226" s="448"/>
      <c r="O226" s="448"/>
      <c r="P226" s="448"/>
      <c r="Q226" s="448"/>
      <c r="R226" s="448"/>
      <c r="S226" s="448"/>
      <c r="T226" s="227"/>
    </row>
    <row r="227" spans="2:20">
      <c r="B227" s="225"/>
      <c r="C227" s="225"/>
      <c r="D227" s="529" t="s">
        <v>132</v>
      </c>
      <c r="E227" s="529"/>
      <c r="F227" s="529"/>
      <c r="G227" s="529"/>
      <c r="H227" s="258">
        <v>5</v>
      </c>
      <c r="I227" s="225"/>
      <c r="J227" s="225"/>
      <c r="K227" s="530" t="s">
        <v>133</v>
      </c>
      <c r="L227" s="531"/>
      <c r="M227" s="531"/>
      <c r="N227" s="531"/>
      <c r="O227" s="531"/>
      <c r="P227" s="532"/>
      <c r="Q227" s="448" t="s">
        <v>134</v>
      </c>
      <c r="R227" s="448"/>
      <c r="S227" s="448"/>
      <c r="T227" s="448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33" t="s">
        <v>135</v>
      </c>
      <c r="E230" s="534"/>
      <c r="F230" s="534"/>
      <c r="G230" s="534"/>
      <c r="H230" s="534"/>
      <c r="I230" s="534"/>
      <c r="J230" s="534"/>
      <c r="K230" s="534"/>
      <c r="L230" s="534"/>
      <c r="M230" s="534"/>
      <c r="N230" s="534"/>
      <c r="O230" s="535"/>
      <c r="P230" s="518" t="s">
        <v>136</v>
      </c>
      <c r="Q230" s="519"/>
      <c r="R230" s="520"/>
      <c r="S230" s="524" t="s">
        <v>137</v>
      </c>
      <c r="T230" s="526" t="s">
        <v>138</v>
      </c>
    </row>
    <row r="231" spans="2:20" s="1" customFormat="1" ht="29" customHeight="1" thickBot="1">
      <c r="B231" s="228" t="s">
        <v>139</v>
      </c>
      <c r="C231" s="229"/>
      <c r="D231" s="230">
        <v>1</v>
      </c>
      <c r="E231" s="528">
        <v>2</v>
      </c>
      <c r="F231" s="528"/>
      <c r="G231" s="259">
        <v>3</v>
      </c>
      <c r="H231" s="528">
        <v>4</v>
      </c>
      <c r="I231" s="528"/>
      <c r="J231" s="528">
        <v>5</v>
      </c>
      <c r="K231" s="528"/>
      <c r="L231" s="528"/>
      <c r="M231" s="528"/>
      <c r="N231" s="259">
        <v>6</v>
      </c>
      <c r="O231" s="231">
        <v>7</v>
      </c>
      <c r="P231" s="521"/>
      <c r="Q231" s="522"/>
      <c r="R231" s="523"/>
      <c r="S231" s="525"/>
      <c r="T231" s="527"/>
    </row>
    <row r="232" spans="2:20">
      <c r="B232" s="500" t="str">
        <f>IF(IX!C18="","",IX!C18)</f>
        <v/>
      </c>
      <c r="C232" s="501"/>
      <c r="D232" s="506">
        <f>IF(IX!F18="","",IX!F18)</f>
        <v>6</v>
      </c>
      <c r="E232" s="509">
        <f>IF(IX!H18="","",IX!H18)</f>
        <v>5</v>
      </c>
      <c r="F232" s="510"/>
      <c r="G232" s="471">
        <f>IF(IX!J18="","",IX!J18)</f>
        <v>7</v>
      </c>
      <c r="H232" s="509" t="str">
        <f>IF(IX!L18="","",IX!L18)</f>
        <v/>
      </c>
      <c r="I232" s="510"/>
      <c r="J232" s="509" t="str">
        <f>IF(IX!N18="","",IX!N18)</f>
        <v/>
      </c>
      <c r="K232" s="515"/>
      <c r="L232" s="515"/>
      <c r="M232" s="510"/>
      <c r="N232" s="471" t="str">
        <f>IF(IX!P18="","",IX!P18)</f>
        <v/>
      </c>
      <c r="O232" s="474" t="str">
        <f>IF(IX!R18="","",IX!R18)</f>
        <v/>
      </c>
      <c r="P232" s="477">
        <f>IF(IX!T18="","",IX!T18)</f>
        <v>0</v>
      </c>
      <c r="Q232" s="478"/>
      <c r="R232" s="479"/>
      <c r="S232" s="499"/>
      <c r="T232" s="232" t="s">
        <v>140</v>
      </c>
    </row>
    <row r="233" spans="2:20">
      <c r="B233" s="502"/>
      <c r="C233" s="503"/>
      <c r="D233" s="507"/>
      <c r="E233" s="511"/>
      <c r="F233" s="512"/>
      <c r="G233" s="472"/>
      <c r="H233" s="511"/>
      <c r="I233" s="512"/>
      <c r="J233" s="511"/>
      <c r="K233" s="516"/>
      <c r="L233" s="516"/>
      <c r="M233" s="512"/>
      <c r="N233" s="472"/>
      <c r="O233" s="475"/>
      <c r="P233" s="480"/>
      <c r="Q233" s="481"/>
      <c r="R233" s="482"/>
      <c r="S233" s="487"/>
      <c r="T233" s="233" t="s">
        <v>141</v>
      </c>
    </row>
    <row r="234" spans="2:20">
      <c r="B234" s="502"/>
      <c r="C234" s="503"/>
      <c r="D234" s="507"/>
      <c r="E234" s="511"/>
      <c r="F234" s="512"/>
      <c r="G234" s="472"/>
      <c r="H234" s="511"/>
      <c r="I234" s="512"/>
      <c r="J234" s="511"/>
      <c r="K234" s="516"/>
      <c r="L234" s="516"/>
      <c r="M234" s="512"/>
      <c r="N234" s="472"/>
      <c r="O234" s="475"/>
      <c r="P234" s="480"/>
      <c r="Q234" s="481"/>
      <c r="R234" s="482"/>
      <c r="S234" s="487"/>
      <c r="T234" s="233"/>
    </row>
    <row r="235" spans="2:20" ht="14.65" thickBot="1">
      <c r="B235" s="504"/>
      <c r="C235" s="505"/>
      <c r="D235" s="508"/>
      <c r="E235" s="513"/>
      <c r="F235" s="514"/>
      <c r="G235" s="473"/>
      <c r="H235" s="513"/>
      <c r="I235" s="514"/>
      <c r="J235" s="513"/>
      <c r="K235" s="517"/>
      <c r="L235" s="517"/>
      <c r="M235" s="514"/>
      <c r="N235" s="473"/>
      <c r="O235" s="476"/>
      <c r="P235" s="483"/>
      <c r="Q235" s="484"/>
      <c r="R235" s="485"/>
      <c r="S235" s="488"/>
      <c r="T235" s="234" t="s">
        <v>142</v>
      </c>
    </row>
    <row r="236" spans="2:20">
      <c r="B236" s="500" t="str">
        <f>IF(IX!E18="","",IX!E18)</f>
        <v/>
      </c>
      <c r="C236" s="501"/>
      <c r="D236" s="506">
        <f>IF(IX!G18="","",IX!G18)</f>
        <v>11</v>
      </c>
      <c r="E236" s="509">
        <f>IF(IX!I18="","",IX!I18)</f>
        <v>11</v>
      </c>
      <c r="F236" s="510"/>
      <c r="G236" s="471">
        <f>IF(IX!K18="","",IX!K18)</f>
        <v>11</v>
      </c>
      <c r="H236" s="509" t="str">
        <f>IF(IX!M18="","",IX!M18)</f>
        <v/>
      </c>
      <c r="I236" s="510"/>
      <c r="J236" s="509" t="str">
        <f>IF(IX!O18="","",IX!O18)</f>
        <v/>
      </c>
      <c r="K236" s="515"/>
      <c r="L236" s="515"/>
      <c r="M236" s="510"/>
      <c r="N236" s="471" t="str">
        <f>IF(IX!Q18="","",IX!Q18)</f>
        <v/>
      </c>
      <c r="O236" s="474" t="str">
        <f>IF(IX!S18="","",IX!S18)</f>
        <v/>
      </c>
      <c r="P236" s="477">
        <f>IF(IX!U18="","",IX!U18)</f>
        <v>3</v>
      </c>
      <c r="Q236" s="478"/>
      <c r="R236" s="479"/>
      <c r="S236" s="486"/>
      <c r="T236" s="233" t="s">
        <v>140</v>
      </c>
    </row>
    <row r="237" spans="2:20">
      <c r="B237" s="502"/>
      <c r="C237" s="503"/>
      <c r="D237" s="507"/>
      <c r="E237" s="511"/>
      <c r="F237" s="512"/>
      <c r="G237" s="472"/>
      <c r="H237" s="511"/>
      <c r="I237" s="512"/>
      <c r="J237" s="511"/>
      <c r="K237" s="516"/>
      <c r="L237" s="516"/>
      <c r="M237" s="512"/>
      <c r="N237" s="472"/>
      <c r="O237" s="475"/>
      <c r="P237" s="480"/>
      <c r="Q237" s="481"/>
      <c r="R237" s="482"/>
      <c r="S237" s="487"/>
      <c r="T237" s="233" t="s">
        <v>141</v>
      </c>
    </row>
    <row r="238" spans="2:20">
      <c r="B238" s="502"/>
      <c r="C238" s="503"/>
      <c r="D238" s="507"/>
      <c r="E238" s="511"/>
      <c r="F238" s="512"/>
      <c r="G238" s="472"/>
      <c r="H238" s="511"/>
      <c r="I238" s="512"/>
      <c r="J238" s="511"/>
      <c r="K238" s="516"/>
      <c r="L238" s="516"/>
      <c r="M238" s="512"/>
      <c r="N238" s="472"/>
      <c r="O238" s="475"/>
      <c r="P238" s="480"/>
      <c r="Q238" s="481"/>
      <c r="R238" s="482"/>
      <c r="S238" s="487"/>
      <c r="T238" s="233"/>
    </row>
    <row r="239" spans="2:20" ht="14.65" thickBot="1">
      <c r="B239" s="504"/>
      <c r="C239" s="505"/>
      <c r="D239" s="508"/>
      <c r="E239" s="513"/>
      <c r="F239" s="514"/>
      <c r="G239" s="473"/>
      <c r="H239" s="513"/>
      <c r="I239" s="514"/>
      <c r="J239" s="513"/>
      <c r="K239" s="517"/>
      <c r="L239" s="517"/>
      <c r="M239" s="514"/>
      <c r="N239" s="473"/>
      <c r="O239" s="476"/>
      <c r="P239" s="483"/>
      <c r="Q239" s="484"/>
      <c r="R239" s="485"/>
      <c r="S239" s="488"/>
      <c r="T239" s="234" t="s">
        <v>142</v>
      </c>
    </row>
    <row r="241" spans="2:20" ht="14.65" thickBot="1">
      <c r="B241" s="225" t="s">
        <v>144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89" t="s">
        <v>143</v>
      </c>
      <c r="O241" s="489"/>
      <c r="P241" s="489"/>
      <c r="Q241" s="489"/>
      <c r="R241" s="489"/>
      <c r="S241" s="489"/>
      <c r="T241" s="489"/>
    </row>
    <row r="242" spans="2:20" ht="30.75" customHeight="1" thickBot="1">
      <c r="B242" s="490" t="str">
        <f>IF(P232=P236,"",IF(P232&gt;P236,B232,B236))</f>
        <v/>
      </c>
      <c r="C242" s="491"/>
      <c r="D242" s="491"/>
      <c r="E242" s="492"/>
      <c r="F242" s="493" t="s">
        <v>145</v>
      </c>
      <c r="G242" s="493"/>
      <c r="H242" s="496">
        <f>IF(B242=B232,P232,P236)</f>
        <v>0</v>
      </c>
      <c r="I242" s="497"/>
      <c r="J242" s="236" t="s">
        <v>146</v>
      </c>
      <c r="K242" s="497">
        <f>IF(H242=P232,P236,P232)</f>
        <v>3</v>
      </c>
      <c r="L242" s="497"/>
      <c r="M242" s="498"/>
      <c r="N242" s="494"/>
      <c r="O242" s="494"/>
      <c r="P242" s="494"/>
      <c r="Q242" s="494"/>
      <c r="R242" s="494"/>
      <c r="S242" s="494"/>
      <c r="T242" s="495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63" t="s">
        <v>147</v>
      </c>
      <c r="C245" s="464"/>
      <c r="D245" s="464"/>
      <c r="E245" s="464"/>
      <c r="F245" s="464"/>
      <c r="G245" s="464"/>
      <c r="H245" s="465"/>
      <c r="I245" s="444" t="s">
        <v>148</v>
      </c>
      <c r="J245" s="464"/>
      <c r="K245" s="464"/>
      <c r="L245" s="464"/>
      <c r="M245" s="464"/>
      <c r="N245" s="464"/>
      <c r="O245" s="464"/>
      <c r="P245" s="464"/>
      <c r="Q245" s="464"/>
      <c r="R245" s="464"/>
      <c r="S245" s="464"/>
      <c r="T245" s="465"/>
    </row>
    <row r="246" spans="2:20">
      <c r="B246" s="466"/>
      <c r="C246" s="467"/>
      <c r="D246" s="468" t="s">
        <v>149</v>
      </c>
      <c r="E246" s="469"/>
      <c r="F246" s="469"/>
      <c r="G246" s="469"/>
      <c r="H246" s="470"/>
      <c r="I246" s="469"/>
      <c r="J246" s="469"/>
      <c r="K246" s="469"/>
      <c r="L246" s="469"/>
      <c r="M246" s="469"/>
      <c r="N246" s="469"/>
      <c r="O246" s="469"/>
      <c r="P246" s="469"/>
      <c r="Q246" s="467"/>
      <c r="R246" s="468" t="s">
        <v>149</v>
      </c>
      <c r="S246" s="469"/>
      <c r="T246" s="470"/>
    </row>
    <row r="247" spans="2:20">
      <c r="B247" s="453"/>
      <c r="C247" s="454"/>
      <c r="D247" s="455" t="s">
        <v>140</v>
      </c>
      <c r="E247" s="456"/>
      <c r="F247" s="456"/>
      <c r="G247" s="456"/>
      <c r="H247" s="457"/>
      <c r="I247" s="456"/>
      <c r="J247" s="456"/>
      <c r="K247" s="456"/>
      <c r="L247" s="456"/>
      <c r="M247" s="456"/>
      <c r="N247" s="456"/>
      <c r="O247" s="456"/>
      <c r="P247" s="456"/>
      <c r="Q247" s="454"/>
      <c r="R247" s="455" t="s">
        <v>140</v>
      </c>
      <c r="S247" s="456"/>
      <c r="T247" s="457"/>
    </row>
    <row r="248" spans="2:20" ht="14.65" thickBot="1">
      <c r="B248" s="458"/>
      <c r="C248" s="459"/>
      <c r="D248" s="460" t="s">
        <v>150</v>
      </c>
      <c r="E248" s="461"/>
      <c r="F248" s="461"/>
      <c r="G248" s="461"/>
      <c r="H248" s="462"/>
      <c r="I248" s="461"/>
      <c r="J248" s="461"/>
      <c r="K248" s="461"/>
      <c r="L248" s="461"/>
      <c r="M248" s="461"/>
      <c r="N248" s="461"/>
      <c r="O248" s="461"/>
      <c r="P248" s="461"/>
      <c r="Q248" s="459"/>
      <c r="R248" s="460" t="s">
        <v>150</v>
      </c>
      <c r="S248" s="461"/>
      <c r="T248" s="462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42" t="s">
        <v>151</v>
      </c>
      <c r="C250" s="443"/>
      <c r="D250" s="443"/>
      <c r="E250" s="443"/>
      <c r="F250" s="443"/>
      <c r="G250" s="443"/>
      <c r="H250" s="444"/>
      <c r="I250" s="445" t="s">
        <v>152</v>
      </c>
      <c r="J250" s="443"/>
      <c r="K250" s="443"/>
      <c r="L250" s="443"/>
      <c r="M250" s="443"/>
      <c r="N250" s="443"/>
      <c r="O250" s="443"/>
      <c r="P250" s="443"/>
      <c r="Q250" s="443"/>
      <c r="R250" s="443"/>
      <c r="S250" s="443"/>
      <c r="T250" s="446"/>
    </row>
    <row r="251" spans="2:20" ht="28.25" customHeight="1">
      <c r="B251" s="447"/>
      <c r="C251" s="448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  <c r="O251" s="448"/>
      <c r="P251" s="448"/>
      <c r="Q251" s="448"/>
      <c r="R251" s="448"/>
      <c r="S251" s="448"/>
      <c r="T251" s="449"/>
    </row>
    <row r="252" spans="2:20" ht="28.25" customHeight="1" thickBot="1">
      <c r="B252" s="450"/>
      <c r="C252" s="451"/>
      <c r="D252" s="451"/>
      <c r="E252" s="451"/>
      <c r="F252" s="451"/>
      <c r="G252" s="451"/>
      <c r="H252" s="451"/>
      <c r="I252" s="451"/>
      <c r="J252" s="451"/>
      <c r="K252" s="451"/>
      <c r="L252" s="451"/>
      <c r="M252" s="451"/>
      <c r="N252" s="451"/>
      <c r="O252" s="451"/>
      <c r="P252" s="451"/>
      <c r="Q252" s="451"/>
      <c r="R252" s="451"/>
      <c r="S252" s="451"/>
      <c r="T252" s="452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B17" sqref="B17: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78" t="s">
        <v>0</v>
      </c>
      <c r="C1" s="578"/>
      <c r="D1" s="578"/>
      <c r="E1" s="3" t="s">
        <v>181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23" t="s">
        <v>1</v>
      </c>
      <c r="R1" s="423"/>
      <c r="S1" s="423"/>
      <c r="T1" s="423"/>
      <c r="U1" s="42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579" t="s">
        <v>3</v>
      </c>
      <c r="D2" s="579"/>
      <c r="E2" s="580"/>
      <c r="F2" s="430">
        <v>1</v>
      </c>
      <c r="G2" s="428"/>
      <c r="H2" s="429">
        <v>2</v>
      </c>
      <c r="I2" s="428"/>
      <c r="J2" s="429">
        <v>3</v>
      </c>
      <c r="K2" s="428"/>
      <c r="L2" s="429">
        <v>4</v>
      </c>
      <c r="M2" s="430"/>
      <c r="N2" s="431" t="s">
        <v>4</v>
      </c>
      <c r="O2" s="432"/>
      <c r="P2" s="433" t="s">
        <v>76</v>
      </c>
      <c r="Q2" s="434"/>
      <c r="R2" s="435" t="s">
        <v>5</v>
      </c>
      <c r="S2" s="435"/>
      <c r="T2" s="100" t="s">
        <v>6</v>
      </c>
      <c r="W2" s="6">
        <v>1</v>
      </c>
      <c r="X2" s="439" t="str">
        <f>IF(ISERROR(INDEX($C$3:$C$6,MATCH(W2,$T$3:$T$6,0))),"",(INDEX($C$3:$C$6,MATCH(W2,$T$3:$T$6,0))))</f>
        <v/>
      </c>
      <c r="Y2" s="440"/>
      <c r="Z2" s="441"/>
      <c r="AB2" s="420" t="s">
        <v>77</v>
      </c>
      <c r="AC2" s="420"/>
      <c r="AD2" s="420"/>
      <c r="AE2" s="420"/>
      <c r="AG2" s="5" t="s">
        <v>78</v>
      </c>
      <c r="AK2" s="421" t="s">
        <v>79</v>
      </c>
      <c r="AL2" s="421"/>
      <c r="AP2" s="5" t="s">
        <v>80</v>
      </c>
    </row>
    <row r="3" spans="2:47" ht="24" customHeight="1">
      <c r="B3" s="172">
        <v>1</v>
      </c>
      <c r="C3" s="576" t="str">
        <f>IF(GROUPS!F14="","",GROUPS!F14)</f>
        <v/>
      </c>
      <c r="D3" s="576"/>
      <c r="E3" s="577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67</v>
      </c>
      <c r="R3" s="413">
        <f>IF(ISERROR(IF(AND(T9="",T13="",T17=""),"",SUM(AB3:AD3)+(N3-O3)/1000)+(AK3/10000)),"",IF(AND(T9="",T13="",T17=""),"",SUM(AB3:AD3)+(N3-O3)/1000)+(AK3/10000)+(AG3/100000))</f>
        <v>6.0126200000000001</v>
      </c>
      <c r="S3" s="413"/>
      <c r="T3" s="112" t="str">
        <f>IF(ISERROR(IF(C3="","",RANK(R3,$R$3:$S$6,0))),"",IF(C3="","",RANK(R3,$R$3:$S$6,0)))</f>
        <v/>
      </c>
      <c r="U3" s="8"/>
      <c r="V3" s="8"/>
      <c r="W3" s="6">
        <v>2</v>
      </c>
      <c r="X3" s="439" t="str">
        <f t="shared" ref="X3:X5" si="0">IF(ISERROR(INDEX($C$3:$C$6,MATCH(W3,$T$3:$T$6,0))),"",(INDEX($C$3:$C$6,MATCH(W3,$T$3:$T$6,0))))</f>
        <v/>
      </c>
      <c r="Y3" s="440"/>
      <c r="Z3" s="441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408">
        <f>SUM(AH3:AJ3)-SUM(AM3:AO3)</f>
        <v>45</v>
      </c>
      <c r="AL3" s="409"/>
      <c r="AM3" s="9">
        <f>AH5</f>
        <v>9</v>
      </c>
      <c r="AN3" s="9">
        <f>AI4</f>
        <v>43</v>
      </c>
      <c r="AO3" s="9">
        <f>AJ6</f>
        <v>15</v>
      </c>
      <c r="AP3" s="8">
        <f>SUM(AM3:AO3)</f>
        <v>67</v>
      </c>
    </row>
    <row r="4" spans="2:47" ht="24" customHeight="1">
      <c r="B4" s="172">
        <v>2</v>
      </c>
      <c r="C4" s="576" t="str">
        <f>IF(GROUPS!F15="","",GROUPS!F15)</f>
        <v/>
      </c>
      <c r="D4" s="576"/>
      <c r="E4" s="577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13">
        <f>IF(ISERROR(IF(AND(T10="",U13="",U18=""),"",SUM(AB4:AD4)+(N4-O4)/1000)+(AK4/10000)+(AG4/100000)),"",IF(AND(T10="",U13="",U18=""),"",SUM(AB4:AD4)+(N4-O4)/1000)+(AK4/10000)+(AG4/100000))</f>
        <v>5.0088899999999992</v>
      </c>
      <c r="S4" s="413"/>
      <c r="T4" s="112" t="str">
        <f>IF(ISERROR(IF(C4="","",RANK(R4,$R$3:$S$6,0))),"",IF(C4="","",RANK(R4,$R$3:$S$6,0)))</f>
        <v/>
      </c>
      <c r="U4" s="8"/>
      <c r="V4" s="8"/>
      <c r="W4" s="6">
        <v>3</v>
      </c>
      <c r="X4" s="436" t="str">
        <f t="shared" si="0"/>
        <v/>
      </c>
      <c r="Y4" s="437"/>
      <c r="Z4" s="438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408">
        <f t="shared" ref="AK4:AK6" si="2">SUM(AH4:AJ4)-SUM(AM4:AO4)</f>
        <v>28</v>
      </c>
      <c r="AL4" s="409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76" t="str">
        <f>IF(GROUPS!F16="","",GROUPS!F16)</f>
        <v/>
      </c>
      <c r="D5" s="576"/>
      <c r="E5" s="577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78</v>
      </c>
      <c r="Q5" s="111">
        <f>IF(AND(U9="",T14="",T18=""),"",AP5)</f>
        <v>106</v>
      </c>
      <c r="R5" s="413">
        <f>IF(ISERROR(IF(AND(U9="",T14="",T18=""),"",SUM(AB5:AD5)+(N5-O5)/1000)+(AK5/10000)+(AG5/100000)),"",IF(AND(U9="",T14="",T18=""),"",SUM(AB5:AD5)+(N5-O5)/1000)+(AK5/10000)+(AG5/100000))</f>
        <v>3.9929799999999998</v>
      </c>
      <c r="S5" s="413"/>
      <c r="T5" s="112" t="str">
        <f>IF(ISERROR(IF(C5="","",RANK(R5,$R$3:$S$6,0))),"",IF(C5="","",RANK(R5,$R$3:$S$6,0)))</f>
        <v/>
      </c>
      <c r="U5" s="8"/>
      <c r="V5" s="8"/>
      <c r="W5" s="6">
        <v>4</v>
      </c>
      <c r="X5" s="436" t="str">
        <f t="shared" si="0"/>
        <v/>
      </c>
      <c r="Y5" s="437"/>
      <c r="Z5" s="438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78</v>
      </c>
      <c r="AH5" s="9">
        <f>G9+I9+K9+M9+O9+Q9+S9</f>
        <v>9</v>
      </c>
      <c r="AI5" s="9">
        <f>F14+H14+J14+L14+N14+P14+R14</f>
        <v>51</v>
      </c>
      <c r="AJ5" s="9">
        <f>F18+H18+J18+L18+N18+P18+R18</f>
        <v>18</v>
      </c>
      <c r="AK5" s="408">
        <f t="shared" si="2"/>
        <v>-28</v>
      </c>
      <c r="AL5" s="409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81" t="str">
        <f>IF(GROUPS!F17="","",GROUPS!F17)</f>
        <v/>
      </c>
      <c r="D6" s="581"/>
      <c r="E6" s="582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407">
        <f>IF(ISERROR(IF(AND(U10="",U14="",U17=""),"",SUM(AB6:AD6)+(N6-O6)/1000)+(AK6/10000)+(AG6/100000)),"",IF(AND(U10="",U14="",U17=""),"",SUM(AB6:AD6)+(N6-O6)/1000)+(AK6/10000)+(AG6/100000))</f>
        <v>2.9892199999999995</v>
      </c>
      <c r="S6" s="407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408">
        <f t="shared" si="2"/>
        <v>-45</v>
      </c>
      <c r="AL6" s="409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371</v>
      </c>
      <c r="Q7" s="127">
        <f>SUM(Q3:Q6)</f>
        <v>371</v>
      </c>
    </row>
    <row r="8" spans="2:47" ht="18.399999999999999" thickBot="1">
      <c r="B8" s="394" t="s">
        <v>7</v>
      </c>
      <c r="C8" s="399"/>
      <c r="D8" s="399"/>
      <c r="E8" s="395"/>
      <c r="F8" s="400" t="s">
        <v>8</v>
      </c>
      <c r="G8" s="401"/>
      <c r="H8" s="397" t="s">
        <v>9</v>
      </c>
      <c r="I8" s="401"/>
      <c r="J8" s="397" t="s">
        <v>10</v>
      </c>
      <c r="K8" s="401"/>
      <c r="L8" s="397" t="s">
        <v>11</v>
      </c>
      <c r="M8" s="401"/>
      <c r="N8" s="397" t="s">
        <v>12</v>
      </c>
      <c r="O8" s="401"/>
      <c r="P8" s="397" t="s">
        <v>13</v>
      </c>
      <c r="Q8" s="401"/>
      <c r="R8" s="397" t="s">
        <v>14</v>
      </c>
      <c r="S8" s="398"/>
      <c r="T8" s="394" t="s">
        <v>15</v>
      </c>
      <c r="U8" s="395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4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94" t="s">
        <v>16</v>
      </c>
      <c r="C12" s="399"/>
      <c r="D12" s="399"/>
      <c r="E12" s="395"/>
      <c r="F12" s="400" t="s">
        <v>8</v>
      </c>
      <c r="G12" s="401"/>
      <c r="H12" s="397" t="s">
        <v>9</v>
      </c>
      <c r="I12" s="401"/>
      <c r="J12" s="397" t="s">
        <v>10</v>
      </c>
      <c r="K12" s="401"/>
      <c r="L12" s="397" t="s">
        <v>11</v>
      </c>
      <c r="M12" s="401"/>
      <c r="N12" s="397" t="s">
        <v>12</v>
      </c>
      <c r="O12" s="401"/>
      <c r="P12" s="397" t="s">
        <v>13</v>
      </c>
      <c r="Q12" s="401"/>
      <c r="R12" s="397" t="s">
        <v>14</v>
      </c>
      <c r="S12" s="398"/>
      <c r="T12" s="394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9"/>
      <c r="D16" s="399"/>
      <c r="E16" s="395"/>
      <c r="F16" s="400" t="s">
        <v>8</v>
      </c>
      <c r="G16" s="401"/>
      <c r="H16" s="397" t="s">
        <v>9</v>
      </c>
      <c r="I16" s="401"/>
      <c r="J16" s="397" t="s">
        <v>10</v>
      </c>
      <c r="K16" s="401"/>
      <c r="L16" s="397" t="s">
        <v>11</v>
      </c>
      <c r="M16" s="401"/>
      <c r="N16" s="397" t="s">
        <v>12</v>
      </c>
      <c r="O16" s="401"/>
      <c r="P16" s="397" t="s">
        <v>13</v>
      </c>
      <c r="Q16" s="401"/>
      <c r="R16" s="397" t="s">
        <v>14</v>
      </c>
      <c r="S16" s="398"/>
      <c r="T16" s="394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187</v>
      </c>
    </row>
    <row r="21" spans="2:41"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topLeftCell="A4" zoomScale="90" zoomScaleNormal="90" workbookViewId="0">
      <selection activeCell="B17" sqref="B17:C20"/>
    </sheetView>
  </sheetViews>
  <sheetFormatPr defaultRowHeight="14.25"/>
  <cols>
    <col min="1" max="1" width="1.66406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36" t="s">
        <v>124</v>
      </c>
      <c r="F2" s="537"/>
      <c r="G2" s="537"/>
      <c r="H2" s="537"/>
      <c r="I2" s="537"/>
      <c r="J2" s="537"/>
      <c r="K2" s="537"/>
      <c r="L2" s="537"/>
      <c r="M2" s="537"/>
      <c r="N2" s="537"/>
      <c r="O2" s="538"/>
    </row>
    <row r="3" spans="1:20" ht="15.75">
      <c r="E3" s="539" t="e">
        <f>IF(#REF!="","",#REF!)</f>
        <v>#REF!</v>
      </c>
      <c r="F3" s="540"/>
      <c r="G3" s="540"/>
      <c r="H3" s="540"/>
      <c r="I3" s="540"/>
      <c r="J3" s="540"/>
      <c r="K3" s="540"/>
      <c r="L3" s="540"/>
      <c r="M3" s="540"/>
      <c r="N3" s="540"/>
      <c r="O3" s="541"/>
    </row>
    <row r="4" spans="1:20" ht="15.75">
      <c r="E4" s="539" t="e">
        <f>IF(#REF!="","",#REF!)</f>
        <v>#REF!</v>
      </c>
      <c r="F4" s="540"/>
      <c r="G4" s="540"/>
      <c r="H4" s="540"/>
      <c r="I4" s="540"/>
      <c r="J4" s="540"/>
      <c r="K4" s="540"/>
      <c r="L4" s="540"/>
      <c r="M4" s="540"/>
      <c r="N4" s="540"/>
      <c r="O4" s="541"/>
    </row>
    <row r="5" spans="1:20" ht="15.75">
      <c r="E5" s="539"/>
      <c r="F5" s="540"/>
      <c r="G5" s="540"/>
      <c r="H5" s="540"/>
      <c r="I5" s="540"/>
      <c r="J5" s="540"/>
      <c r="K5" s="540"/>
      <c r="L5" s="540"/>
      <c r="M5" s="540"/>
      <c r="N5" s="540"/>
      <c r="O5" s="541"/>
    </row>
    <row r="6" spans="1:20" ht="15.75">
      <c r="E6" s="542" t="e">
        <f>IF(#REF!="","",#REF!)</f>
        <v>#REF!</v>
      </c>
      <c r="F6" s="543"/>
      <c r="G6" s="543"/>
      <c r="H6" s="543"/>
      <c r="I6" s="543"/>
      <c r="J6" s="543"/>
      <c r="K6" s="543"/>
      <c r="L6" s="543"/>
      <c r="M6" s="543"/>
      <c r="N6" s="543"/>
      <c r="O6" s="544"/>
    </row>
    <row r="7" spans="1:20" ht="16.149999999999999" thickBot="1">
      <c r="E7" s="573" t="e">
        <f>IF(#REF!="","",#REF!)</f>
        <v>#REF!</v>
      </c>
      <c r="F7" s="574"/>
      <c r="G7" s="574"/>
      <c r="H7" s="574"/>
      <c r="I7" s="574"/>
      <c r="J7" s="574"/>
      <c r="K7" s="574"/>
      <c r="L7" s="574"/>
      <c r="M7" s="574"/>
      <c r="N7" s="574"/>
      <c r="O7" s="575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128</v>
      </c>
      <c r="C10" s="448" t="s">
        <v>182</v>
      </c>
      <c r="D10" s="448"/>
      <c r="E10" s="448"/>
      <c r="F10" s="448"/>
      <c r="G10" s="448"/>
      <c r="H10" s="448"/>
      <c r="I10" s="225"/>
      <c r="J10" s="225"/>
      <c r="K10" s="448" t="s">
        <v>129</v>
      </c>
      <c r="L10" s="448"/>
      <c r="M10" s="448"/>
      <c r="N10" s="448"/>
      <c r="O10" s="448"/>
      <c r="P10" s="448"/>
      <c r="Q10" s="448" t="s">
        <v>130</v>
      </c>
      <c r="R10" s="448"/>
      <c r="S10" s="448"/>
      <c r="T10" s="226" t="s">
        <v>131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48"/>
      <c r="L11" s="448"/>
      <c r="M11" s="448"/>
      <c r="N11" s="448"/>
      <c r="O11" s="448"/>
      <c r="P11" s="448"/>
      <c r="Q11" s="448"/>
      <c r="R11" s="448"/>
      <c r="S11" s="448"/>
      <c r="T11" s="227"/>
    </row>
    <row r="12" spans="1:20">
      <c r="B12" s="225"/>
      <c r="C12" s="225"/>
      <c r="D12" s="529" t="s">
        <v>132</v>
      </c>
      <c r="E12" s="529"/>
      <c r="F12" s="529"/>
      <c r="G12" s="529"/>
      <c r="H12" s="226">
        <v>5</v>
      </c>
      <c r="I12" s="225"/>
      <c r="J12" s="225"/>
      <c r="K12" s="530" t="s">
        <v>133</v>
      </c>
      <c r="L12" s="531"/>
      <c r="M12" s="531"/>
      <c r="N12" s="531"/>
      <c r="O12" s="531"/>
      <c r="P12" s="532"/>
      <c r="Q12" s="448" t="s">
        <v>134</v>
      </c>
      <c r="R12" s="448"/>
      <c r="S12" s="448"/>
      <c r="T12" s="448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33" t="s">
        <v>135</v>
      </c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5"/>
      <c r="P15" s="518" t="s">
        <v>136</v>
      </c>
      <c r="Q15" s="519"/>
      <c r="R15" s="520"/>
      <c r="S15" s="524" t="s">
        <v>137</v>
      </c>
      <c r="T15" s="526" t="s">
        <v>138</v>
      </c>
    </row>
    <row r="16" spans="1:20" s="1" customFormat="1" ht="29" customHeight="1" thickBot="1">
      <c r="B16" s="228" t="s">
        <v>139</v>
      </c>
      <c r="C16" s="229"/>
      <c r="D16" s="230">
        <v>1</v>
      </c>
      <c r="E16" s="528">
        <v>2</v>
      </c>
      <c r="F16" s="528"/>
      <c r="G16" s="302">
        <v>3</v>
      </c>
      <c r="H16" s="528">
        <v>4</v>
      </c>
      <c r="I16" s="528"/>
      <c r="J16" s="528">
        <v>5</v>
      </c>
      <c r="K16" s="528"/>
      <c r="L16" s="528"/>
      <c r="M16" s="528"/>
      <c r="N16" s="302">
        <v>6</v>
      </c>
      <c r="O16" s="231">
        <v>7</v>
      </c>
      <c r="P16" s="521"/>
      <c r="Q16" s="522"/>
      <c r="R16" s="523"/>
      <c r="S16" s="525"/>
      <c r="T16" s="527"/>
    </row>
    <row r="17" spans="2:20" ht="14.45" customHeight="1">
      <c r="B17" s="500" t="str">
        <f>IF(X!C9="","",X!C9)</f>
        <v/>
      </c>
      <c r="C17" s="501"/>
      <c r="D17" s="506">
        <f>IF(X!F9="","",X!F9)</f>
        <v>11</v>
      </c>
      <c r="E17" s="509">
        <f>IF(X!H9="","",X!H9)</f>
        <v>11</v>
      </c>
      <c r="F17" s="510"/>
      <c r="G17" s="548">
        <f>IF(X!J9="","",X!J9)</f>
        <v>11</v>
      </c>
      <c r="H17" s="548" t="str">
        <f>IF(X!L9="","",X!L9)</f>
        <v/>
      </c>
      <c r="I17" s="548"/>
      <c r="J17" s="548" t="str">
        <f>IF(X!N9="","",X!N9)</f>
        <v/>
      </c>
      <c r="K17" s="548"/>
      <c r="L17" s="548"/>
      <c r="M17" s="548"/>
      <c r="N17" s="548" t="str">
        <f>IF(X!P9="","",X!P9)</f>
        <v/>
      </c>
      <c r="O17" s="551" t="str">
        <f>IF(X!R9="","",X!R9)</f>
        <v/>
      </c>
      <c r="P17" s="554">
        <f>IF(X!T9="","",X!T9)</f>
        <v>3</v>
      </c>
      <c r="Q17" s="555"/>
      <c r="R17" s="556"/>
      <c r="S17" s="569"/>
      <c r="T17" s="232" t="s">
        <v>140</v>
      </c>
    </row>
    <row r="18" spans="2:20" ht="14.45" customHeight="1">
      <c r="B18" s="502"/>
      <c r="C18" s="503"/>
      <c r="D18" s="507"/>
      <c r="E18" s="511"/>
      <c r="F18" s="512"/>
      <c r="G18" s="549"/>
      <c r="H18" s="549"/>
      <c r="I18" s="549"/>
      <c r="J18" s="549"/>
      <c r="K18" s="549"/>
      <c r="L18" s="549"/>
      <c r="M18" s="549"/>
      <c r="N18" s="549"/>
      <c r="O18" s="552"/>
      <c r="P18" s="557"/>
      <c r="Q18" s="558"/>
      <c r="R18" s="559"/>
      <c r="S18" s="570"/>
      <c r="T18" s="233" t="s">
        <v>141</v>
      </c>
    </row>
    <row r="19" spans="2:20" ht="14.45" customHeight="1">
      <c r="B19" s="502"/>
      <c r="C19" s="503"/>
      <c r="D19" s="507"/>
      <c r="E19" s="511"/>
      <c r="F19" s="512"/>
      <c r="G19" s="549"/>
      <c r="H19" s="549"/>
      <c r="I19" s="549"/>
      <c r="J19" s="549"/>
      <c r="K19" s="549"/>
      <c r="L19" s="549"/>
      <c r="M19" s="549"/>
      <c r="N19" s="549"/>
      <c r="O19" s="552"/>
      <c r="P19" s="557"/>
      <c r="Q19" s="558"/>
      <c r="R19" s="559"/>
      <c r="S19" s="570"/>
      <c r="T19" s="233"/>
    </row>
    <row r="20" spans="2:20" ht="15" customHeight="1" thickBot="1">
      <c r="B20" s="504"/>
      <c r="C20" s="505"/>
      <c r="D20" s="508"/>
      <c r="E20" s="513"/>
      <c r="F20" s="514"/>
      <c r="G20" s="550"/>
      <c r="H20" s="550"/>
      <c r="I20" s="550"/>
      <c r="J20" s="550"/>
      <c r="K20" s="550"/>
      <c r="L20" s="550"/>
      <c r="M20" s="550"/>
      <c r="N20" s="550"/>
      <c r="O20" s="553"/>
      <c r="P20" s="560"/>
      <c r="Q20" s="561"/>
      <c r="R20" s="562"/>
      <c r="S20" s="571"/>
      <c r="T20" s="234" t="s">
        <v>142</v>
      </c>
    </row>
    <row r="21" spans="2:20" ht="14.45" customHeight="1">
      <c r="B21" s="500" t="str">
        <f>IF(X!E9="","",X!E9)</f>
        <v/>
      </c>
      <c r="C21" s="501"/>
      <c r="D21" s="506">
        <f>IF(X!G9="","",X!G9)</f>
        <v>4</v>
      </c>
      <c r="E21" s="548">
        <f>IF(X!I9="","",X!I9)</f>
        <v>1</v>
      </c>
      <c r="F21" s="548"/>
      <c r="G21" s="548">
        <f>IF(X!K9="","",X!K9)</f>
        <v>4</v>
      </c>
      <c r="H21" s="548" t="str">
        <f>IF(X!M9="","",X!M9)</f>
        <v/>
      </c>
      <c r="I21" s="548"/>
      <c r="J21" s="548" t="str">
        <f>IF(X!O9="","",X!O9)</f>
        <v/>
      </c>
      <c r="K21" s="548"/>
      <c r="L21" s="548"/>
      <c r="M21" s="548"/>
      <c r="N21" s="548" t="str">
        <f>IF(X!Q9="","",X!Q9)</f>
        <v/>
      </c>
      <c r="O21" s="551" t="str">
        <f>IF(X!S9="","",X!S9)</f>
        <v/>
      </c>
      <c r="P21" s="563">
        <f>IF(X!U9="","",X!U9)</f>
        <v>0</v>
      </c>
      <c r="Q21" s="564"/>
      <c r="R21" s="565"/>
      <c r="S21" s="572"/>
      <c r="T21" s="233" t="s">
        <v>140</v>
      </c>
    </row>
    <row r="22" spans="2:20" ht="14.45" customHeight="1">
      <c r="B22" s="502"/>
      <c r="C22" s="503"/>
      <c r="D22" s="507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52"/>
      <c r="P22" s="557"/>
      <c r="Q22" s="558"/>
      <c r="R22" s="559"/>
      <c r="S22" s="570"/>
      <c r="T22" s="233" t="s">
        <v>141</v>
      </c>
    </row>
    <row r="23" spans="2:20" ht="14.45" customHeight="1">
      <c r="B23" s="502"/>
      <c r="C23" s="503"/>
      <c r="D23" s="507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52"/>
      <c r="P23" s="557"/>
      <c r="Q23" s="558"/>
      <c r="R23" s="559"/>
      <c r="S23" s="570"/>
      <c r="T23" s="233"/>
    </row>
    <row r="24" spans="2:20" ht="15" customHeight="1" thickBot="1">
      <c r="B24" s="504"/>
      <c r="C24" s="505"/>
      <c r="D24" s="508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3"/>
      <c r="P24" s="560"/>
      <c r="Q24" s="561"/>
      <c r="R24" s="562"/>
      <c r="S24" s="571"/>
      <c r="T24" s="234" t="s">
        <v>142</v>
      </c>
    </row>
    <row r="26" spans="2:20" ht="14.65" thickBot="1">
      <c r="B26" s="225" t="s">
        <v>154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89" t="s">
        <v>143</v>
      </c>
      <c r="O26" s="489"/>
      <c r="P26" s="489"/>
      <c r="Q26" s="489"/>
      <c r="R26" s="489"/>
      <c r="S26" s="489"/>
      <c r="T26" s="489"/>
    </row>
    <row r="27" spans="2:20" ht="30.75" customHeight="1" thickBot="1">
      <c r="B27" s="490" t="str">
        <f>IF(P17=P21,"",IF(P17&gt;P21,B17,B21))</f>
        <v/>
      </c>
      <c r="C27" s="491"/>
      <c r="D27" s="491"/>
      <c r="E27" s="492"/>
      <c r="F27" s="566" t="s">
        <v>145</v>
      </c>
      <c r="G27" s="567"/>
      <c r="H27" s="496">
        <f>IF(B27=B17,P17,P21)</f>
        <v>3</v>
      </c>
      <c r="I27" s="497"/>
      <c r="J27" s="236" t="s">
        <v>146</v>
      </c>
      <c r="K27" s="497">
        <f>IF(H27=P17,P21,P17)</f>
        <v>0</v>
      </c>
      <c r="L27" s="497"/>
      <c r="M27" s="498"/>
      <c r="N27" s="568"/>
      <c r="O27" s="494"/>
      <c r="P27" s="494"/>
      <c r="Q27" s="494"/>
      <c r="R27" s="494"/>
      <c r="S27" s="494"/>
      <c r="T27" s="495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63" t="s">
        <v>147</v>
      </c>
      <c r="C30" s="464"/>
      <c r="D30" s="464"/>
      <c r="E30" s="464"/>
      <c r="F30" s="464"/>
      <c r="G30" s="464"/>
      <c r="H30" s="465"/>
      <c r="I30" s="444" t="s">
        <v>148</v>
      </c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5"/>
    </row>
    <row r="31" spans="2:20">
      <c r="B31" s="466"/>
      <c r="C31" s="467"/>
      <c r="D31" s="468" t="s">
        <v>149</v>
      </c>
      <c r="E31" s="469"/>
      <c r="F31" s="469"/>
      <c r="G31" s="469"/>
      <c r="H31" s="470"/>
      <c r="I31" s="469"/>
      <c r="J31" s="469"/>
      <c r="K31" s="469"/>
      <c r="L31" s="469"/>
      <c r="M31" s="469"/>
      <c r="N31" s="469"/>
      <c r="O31" s="469"/>
      <c r="P31" s="469"/>
      <c r="Q31" s="467"/>
      <c r="R31" s="468" t="s">
        <v>149</v>
      </c>
      <c r="S31" s="469"/>
      <c r="T31" s="470"/>
    </row>
    <row r="32" spans="2:20">
      <c r="B32" s="453"/>
      <c r="C32" s="454"/>
      <c r="D32" s="455" t="s">
        <v>140</v>
      </c>
      <c r="E32" s="456"/>
      <c r="F32" s="456"/>
      <c r="G32" s="456"/>
      <c r="H32" s="457"/>
      <c r="I32" s="456"/>
      <c r="J32" s="456"/>
      <c r="K32" s="456"/>
      <c r="L32" s="456"/>
      <c r="M32" s="456"/>
      <c r="N32" s="456"/>
      <c r="O32" s="456"/>
      <c r="P32" s="456"/>
      <c r="Q32" s="454"/>
      <c r="R32" s="455" t="s">
        <v>140</v>
      </c>
      <c r="S32" s="456"/>
      <c r="T32" s="457"/>
    </row>
    <row r="33" spans="1:20" ht="14.65" thickBot="1">
      <c r="B33" s="458"/>
      <c r="C33" s="459"/>
      <c r="D33" s="460" t="s">
        <v>150</v>
      </c>
      <c r="E33" s="461"/>
      <c r="F33" s="461"/>
      <c r="G33" s="461"/>
      <c r="H33" s="462"/>
      <c r="I33" s="461"/>
      <c r="J33" s="461"/>
      <c r="K33" s="461"/>
      <c r="L33" s="461"/>
      <c r="M33" s="461"/>
      <c r="N33" s="461"/>
      <c r="O33" s="461"/>
      <c r="P33" s="461"/>
      <c r="Q33" s="459"/>
      <c r="R33" s="460" t="s">
        <v>150</v>
      </c>
      <c r="S33" s="461"/>
      <c r="T33" s="462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42" t="s">
        <v>151</v>
      </c>
      <c r="C35" s="443"/>
      <c r="D35" s="443"/>
      <c r="E35" s="443"/>
      <c r="F35" s="443"/>
      <c r="G35" s="443"/>
      <c r="H35" s="444"/>
      <c r="I35" s="445" t="s">
        <v>152</v>
      </c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6"/>
    </row>
    <row r="36" spans="1:20" ht="28.25" customHeight="1">
      <c r="B36" s="447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9"/>
    </row>
    <row r="37" spans="1:20" ht="28.25" customHeight="1" thickBot="1">
      <c r="B37" s="450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2"/>
    </row>
    <row r="44" spans="1:20" ht="29" customHeight="1" thickBot="1">
      <c r="A44" s="235">
        <v>2</v>
      </c>
    </row>
    <row r="45" spans="1:20" ht="15.75">
      <c r="E45" s="536" t="s">
        <v>124</v>
      </c>
      <c r="F45" s="537"/>
      <c r="G45" s="537"/>
      <c r="H45" s="537"/>
      <c r="I45" s="537"/>
      <c r="J45" s="537"/>
      <c r="K45" s="537"/>
      <c r="L45" s="537"/>
      <c r="M45" s="537"/>
      <c r="N45" s="537"/>
      <c r="O45" s="538"/>
    </row>
    <row r="46" spans="1:20" ht="15.75">
      <c r="E46" s="539" t="e">
        <f>IF(#REF!="","",#REF!)</f>
        <v>#REF!</v>
      </c>
      <c r="F46" s="540"/>
      <c r="G46" s="540"/>
      <c r="H46" s="540"/>
      <c r="I46" s="540"/>
      <c r="J46" s="540"/>
      <c r="K46" s="540"/>
      <c r="L46" s="540"/>
      <c r="M46" s="540"/>
      <c r="N46" s="540"/>
      <c r="O46" s="541"/>
    </row>
    <row r="47" spans="1:20" ht="15.75">
      <c r="E47" s="539" t="e">
        <f>IF(#REF!="","",#REF!)</f>
        <v>#REF!</v>
      </c>
      <c r="F47" s="540"/>
      <c r="G47" s="540"/>
      <c r="H47" s="540"/>
      <c r="I47" s="540"/>
      <c r="J47" s="540"/>
      <c r="K47" s="540"/>
      <c r="L47" s="540"/>
      <c r="M47" s="540"/>
      <c r="N47" s="540"/>
      <c r="O47" s="541"/>
    </row>
    <row r="48" spans="1:20" ht="15.75">
      <c r="E48" s="539"/>
      <c r="F48" s="540"/>
      <c r="G48" s="540"/>
      <c r="H48" s="540"/>
      <c r="I48" s="540"/>
      <c r="J48" s="540"/>
      <c r="K48" s="540"/>
      <c r="L48" s="540"/>
      <c r="M48" s="540"/>
      <c r="N48" s="540"/>
      <c r="O48" s="541"/>
    </row>
    <row r="49" spans="2:20" ht="15.75">
      <c r="E49" s="542" t="e">
        <f>IF(#REF!="","",#REF!)</f>
        <v>#REF!</v>
      </c>
      <c r="F49" s="543"/>
      <c r="G49" s="543"/>
      <c r="H49" s="543"/>
      <c r="I49" s="543"/>
      <c r="J49" s="543"/>
      <c r="K49" s="543"/>
      <c r="L49" s="543"/>
      <c r="M49" s="543"/>
      <c r="N49" s="543"/>
      <c r="O49" s="544"/>
    </row>
    <row r="50" spans="2:20" ht="16.149999999999999" thickBot="1">
      <c r="E50" s="545" t="e">
        <f>IF(#REF!="","",#REF!)</f>
        <v>#REF!</v>
      </c>
      <c r="F50" s="546"/>
      <c r="G50" s="546"/>
      <c r="H50" s="546"/>
      <c r="I50" s="546"/>
      <c r="J50" s="546"/>
      <c r="K50" s="546"/>
      <c r="L50" s="546"/>
      <c r="M50" s="546"/>
      <c r="N50" s="546"/>
      <c r="O50" s="547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128</v>
      </c>
      <c r="C53" s="448" t="s">
        <v>182</v>
      </c>
      <c r="D53" s="448"/>
      <c r="E53" s="448"/>
      <c r="F53" s="448"/>
      <c r="G53" s="448"/>
      <c r="H53" s="448"/>
      <c r="I53" s="225"/>
      <c r="J53" s="225"/>
      <c r="K53" s="448" t="s">
        <v>129</v>
      </c>
      <c r="L53" s="448"/>
      <c r="M53" s="448"/>
      <c r="N53" s="448"/>
      <c r="O53" s="448"/>
      <c r="P53" s="448"/>
      <c r="Q53" s="448" t="s">
        <v>130</v>
      </c>
      <c r="R53" s="448"/>
      <c r="S53" s="448"/>
      <c r="T53" s="226" t="s">
        <v>131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48"/>
      <c r="L54" s="448"/>
      <c r="M54" s="448"/>
      <c r="N54" s="448"/>
      <c r="O54" s="448"/>
      <c r="P54" s="448"/>
      <c r="Q54" s="448"/>
      <c r="R54" s="448"/>
      <c r="S54" s="448"/>
      <c r="T54" s="227"/>
    </row>
    <row r="55" spans="2:20">
      <c r="B55" s="225"/>
      <c r="C55" s="225"/>
      <c r="D55" s="529" t="s">
        <v>132</v>
      </c>
      <c r="E55" s="529"/>
      <c r="F55" s="529"/>
      <c r="G55" s="529"/>
      <c r="H55" s="226">
        <v>5</v>
      </c>
      <c r="I55" s="225"/>
      <c r="J55" s="225"/>
      <c r="K55" s="530" t="s">
        <v>133</v>
      </c>
      <c r="L55" s="531"/>
      <c r="M55" s="531"/>
      <c r="N55" s="531"/>
      <c r="O55" s="531"/>
      <c r="P55" s="532"/>
      <c r="Q55" s="448" t="s">
        <v>134</v>
      </c>
      <c r="R55" s="448"/>
      <c r="S55" s="448"/>
      <c r="T55" s="448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33" t="s">
        <v>135</v>
      </c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5"/>
      <c r="P58" s="518" t="s">
        <v>136</v>
      </c>
      <c r="Q58" s="519"/>
      <c r="R58" s="520"/>
      <c r="S58" s="524" t="s">
        <v>137</v>
      </c>
      <c r="T58" s="526" t="s">
        <v>138</v>
      </c>
    </row>
    <row r="59" spans="2:20" s="1" customFormat="1" ht="29" customHeight="1" thickBot="1">
      <c r="B59" s="228" t="s">
        <v>139</v>
      </c>
      <c r="C59" s="229"/>
      <c r="D59" s="230">
        <v>1</v>
      </c>
      <c r="E59" s="528">
        <v>2</v>
      </c>
      <c r="F59" s="528"/>
      <c r="G59" s="302">
        <v>3</v>
      </c>
      <c r="H59" s="528">
        <v>4</v>
      </c>
      <c r="I59" s="528"/>
      <c r="J59" s="528">
        <v>5</v>
      </c>
      <c r="K59" s="528"/>
      <c r="L59" s="528"/>
      <c r="M59" s="528"/>
      <c r="N59" s="302">
        <v>6</v>
      </c>
      <c r="O59" s="231">
        <v>7</v>
      </c>
      <c r="P59" s="521"/>
      <c r="Q59" s="522"/>
      <c r="R59" s="523"/>
      <c r="S59" s="525"/>
      <c r="T59" s="527"/>
    </row>
    <row r="60" spans="2:20" ht="14.45" customHeight="1">
      <c r="B60" s="500" t="str">
        <f>IF(X!C10="","",X!C10)</f>
        <v/>
      </c>
      <c r="C60" s="501"/>
      <c r="D60" s="506">
        <f>IF(X!F10="","",X!F10)</f>
        <v>11</v>
      </c>
      <c r="E60" s="509">
        <f>IF(X!H10="","",X!H10)</f>
        <v>11</v>
      </c>
      <c r="F60" s="510"/>
      <c r="G60" s="548">
        <f>IF(X!J10="","",X!J10)</f>
        <v>11</v>
      </c>
      <c r="H60" s="548" t="str">
        <f>IF(X!L10="","",X!L10)</f>
        <v/>
      </c>
      <c r="I60" s="548"/>
      <c r="J60" s="548" t="str">
        <f>IF(X!N10="","",X!N10)</f>
        <v/>
      </c>
      <c r="K60" s="548"/>
      <c r="L60" s="548"/>
      <c r="M60" s="548"/>
      <c r="N60" s="548" t="str">
        <f>IF(X!P10="","",X!P10)</f>
        <v/>
      </c>
      <c r="O60" s="551" t="str">
        <f>IF(X!R10="","",X!R10)</f>
        <v/>
      </c>
      <c r="P60" s="554">
        <f>IF(X!T10="","",X!T10)</f>
        <v>3</v>
      </c>
      <c r="Q60" s="555"/>
      <c r="R60" s="556"/>
      <c r="S60" s="499"/>
      <c r="T60" s="232" t="s">
        <v>140</v>
      </c>
    </row>
    <row r="61" spans="2:20" ht="14.45" customHeight="1">
      <c r="B61" s="502"/>
      <c r="C61" s="503"/>
      <c r="D61" s="507"/>
      <c r="E61" s="511"/>
      <c r="F61" s="512"/>
      <c r="G61" s="549"/>
      <c r="H61" s="549"/>
      <c r="I61" s="549"/>
      <c r="J61" s="549"/>
      <c r="K61" s="549"/>
      <c r="L61" s="549"/>
      <c r="M61" s="549"/>
      <c r="N61" s="549"/>
      <c r="O61" s="552"/>
      <c r="P61" s="557"/>
      <c r="Q61" s="558"/>
      <c r="R61" s="559"/>
      <c r="S61" s="487"/>
      <c r="T61" s="233" t="s">
        <v>141</v>
      </c>
    </row>
    <row r="62" spans="2:20" ht="14.45" customHeight="1">
      <c r="B62" s="502"/>
      <c r="C62" s="503"/>
      <c r="D62" s="507"/>
      <c r="E62" s="511"/>
      <c r="F62" s="512"/>
      <c r="G62" s="549"/>
      <c r="H62" s="549"/>
      <c r="I62" s="549"/>
      <c r="J62" s="549"/>
      <c r="K62" s="549"/>
      <c r="L62" s="549"/>
      <c r="M62" s="549"/>
      <c r="N62" s="549"/>
      <c r="O62" s="552"/>
      <c r="P62" s="557"/>
      <c r="Q62" s="558"/>
      <c r="R62" s="559"/>
      <c r="S62" s="487"/>
      <c r="T62" s="233"/>
    </row>
    <row r="63" spans="2:20" ht="15" customHeight="1" thickBot="1">
      <c r="B63" s="504"/>
      <c r="C63" s="505"/>
      <c r="D63" s="508"/>
      <c r="E63" s="513"/>
      <c r="F63" s="514"/>
      <c r="G63" s="550"/>
      <c r="H63" s="550"/>
      <c r="I63" s="550"/>
      <c r="J63" s="550"/>
      <c r="K63" s="550"/>
      <c r="L63" s="550"/>
      <c r="M63" s="550"/>
      <c r="N63" s="550"/>
      <c r="O63" s="553"/>
      <c r="P63" s="560"/>
      <c r="Q63" s="561"/>
      <c r="R63" s="562"/>
      <c r="S63" s="488"/>
      <c r="T63" s="234" t="s">
        <v>142</v>
      </c>
    </row>
    <row r="64" spans="2:20">
      <c r="B64" s="500" t="str">
        <f>IF(X!E10="","",X!E10)</f>
        <v/>
      </c>
      <c r="C64" s="501"/>
      <c r="D64" s="506">
        <f>IF(X!G10="","",X!G10)</f>
        <v>3</v>
      </c>
      <c r="E64" s="548">
        <f>IF(X!I10="","",X!I10)</f>
        <v>6</v>
      </c>
      <c r="F64" s="548"/>
      <c r="G64" s="548">
        <f>IF(X!K10="","",X!K10)</f>
        <v>8</v>
      </c>
      <c r="H64" s="548" t="str">
        <f>IF(X!M10="","",X!M10)</f>
        <v/>
      </c>
      <c r="I64" s="548"/>
      <c r="J64" s="548" t="str">
        <f>IF(X!O10="","",X!O10)</f>
        <v/>
      </c>
      <c r="K64" s="548"/>
      <c r="L64" s="548"/>
      <c r="M64" s="548"/>
      <c r="N64" s="548" t="str">
        <f>IF(X!Q10="","",X!Q10)</f>
        <v/>
      </c>
      <c r="O64" s="551" t="str">
        <f>IF(X!S10="","",X!S10)</f>
        <v/>
      </c>
      <c r="P64" s="563">
        <f>IF(X!U10="","",X!U10)</f>
        <v>0</v>
      </c>
      <c r="Q64" s="564"/>
      <c r="R64" s="565"/>
      <c r="S64" s="486"/>
      <c r="T64" s="233" t="s">
        <v>140</v>
      </c>
    </row>
    <row r="65" spans="2:20">
      <c r="B65" s="502"/>
      <c r="C65" s="503"/>
      <c r="D65" s="507"/>
      <c r="E65" s="549"/>
      <c r="F65" s="549"/>
      <c r="G65" s="549"/>
      <c r="H65" s="549"/>
      <c r="I65" s="549"/>
      <c r="J65" s="549"/>
      <c r="K65" s="549"/>
      <c r="L65" s="549"/>
      <c r="M65" s="549"/>
      <c r="N65" s="549"/>
      <c r="O65" s="552"/>
      <c r="P65" s="557"/>
      <c r="Q65" s="558"/>
      <c r="R65" s="559"/>
      <c r="S65" s="487"/>
      <c r="T65" s="233" t="s">
        <v>141</v>
      </c>
    </row>
    <row r="66" spans="2:20">
      <c r="B66" s="502"/>
      <c r="C66" s="503"/>
      <c r="D66" s="507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52"/>
      <c r="P66" s="557"/>
      <c r="Q66" s="558"/>
      <c r="R66" s="559"/>
      <c r="S66" s="487"/>
      <c r="T66" s="233"/>
    </row>
    <row r="67" spans="2:20" ht="14.65" thickBot="1">
      <c r="B67" s="504"/>
      <c r="C67" s="505"/>
      <c r="D67" s="508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3"/>
      <c r="P67" s="560"/>
      <c r="Q67" s="561"/>
      <c r="R67" s="562"/>
      <c r="S67" s="488"/>
      <c r="T67" s="234" t="s">
        <v>142</v>
      </c>
    </row>
    <row r="69" spans="2:20" ht="14.65" thickBot="1">
      <c r="B69" s="225" t="s">
        <v>144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89" t="s">
        <v>143</v>
      </c>
      <c r="O69" s="489"/>
      <c r="P69" s="489"/>
      <c r="Q69" s="489"/>
      <c r="R69" s="489"/>
      <c r="S69" s="489"/>
      <c r="T69" s="489"/>
    </row>
    <row r="70" spans="2:20" ht="30.75" customHeight="1" thickBot="1">
      <c r="B70" s="490" t="str">
        <f>IF(P60=P64,"",IF(P60&gt;P64,B60,B64))</f>
        <v/>
      </c>
      <c r="C70" s="491"/>
      <c r="D70" s="491"/>
      <c r="E70" s="492"/>
      <c r="F70" s="493" t="s">
        <v>145</v>
      </c>
      <c r="G70" s="493"/>
      <c r="H70" s="496">
        <f>IF(B70=B60,P60,P64)</f>
        <v>3</v>
      </c>
      <c r="I70" s="497"/>
      <c r="J70" s="236" t="s">
        <v>146</v>
      </c>
      <c r="K70" s="497">
        <f>IF(H70=P60,P64,P60)</f>
        <v>0</v>
      </c>
      <c r="L70" s="497"/>
      <c r="M70" s="498"/>
      <c r="N70" s="494"/>
      <c r="O70" s="494"/>
      <c r="P70" s="494"/>
      <c r="Q70" s="494"/>
      <c r="R70" s="494"/>
      <c r="S70" s="494"/>
      <c r="T70" s="495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63" t="s">
        <v>147</v>
      </c>
      <c r="C73" s="464"/>
      <c r="D73" s="464"/>
      <c r="E73" s="464"/>
      <c r="F73" s="464"/>
      <c r="G73" s="464"/>
      <c r="H73" s="465"/>
      <c r="I73" s="444" t="s">
        <v>148</v>
      </c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5"/>
    </row>
    <row r="74" spans="2:20">
      <c r="B74" s="466"/>
      <c r="C74" s="467"/>
      <c r="D74" s="468" t="s">
        <v>149</v>
      </c>
      <c r="E74" s="469"/>
      <c r="F74" s="469"/>
      <c r="G74" s="469"/>
      <c r="H74" s="470"/>
      <c r="I74" s="469"/>
      <c r="J74" s="469"/>
      <c r="K74" s="469"/>
      <c r="L74" s="469"/>
      <c r="M74" s="469"/>
      <c r="N74" s="469"/>
      <c r="O74" s="469"/>
      <c r="P74" s="469"/>
      <c r="Q74" s="467"/>
      <c r="R74" s="468" t="s">
        <v>149</v>
      </c>
      <c r="S74" s="469"/>
      <c r="T74" s="470"/>
    </row>
    <row r="75" spans="2:20">
      <c r="B75" s="453"/>
      <c r="C75" s="454"/>
      <c r="D75" s="455" t="s">
        <v>140</v>
      </c>
      <c r="E75" s="456"/>
      <c r="F75" s="456"/>
      <c r="G75" s="456"/>
      <c r="H75" s="457"/>
      <c r="I75" s="456"/>
      <c r="J75" s="456"/>
      <c r="K75" s="456"/>
      <c r="L75" s="456"/>
      <c r="M75" s="456"/>
      <c r="N75" s="456"/>
      <c r="O75" s="456"/>
      <c r="P75" s="456"/>
      <c r="Q75" s="454"/>
      <c r="R75" s="455" t="s">
        <v>140</v>
      </c>
      <c r="S75" s="456"/>
      <c r="T75" s="457"/>
    </row>
    <row r="76" spans="2:20" ht="14.65" thickBot="1">
      <c r="B76" s="458"/>
      <c r="C76" s="459"/>
      <c r="D76" s="460" t="s">
        <v>150</v>
      </c>
      <c r="E76" s="461"/>
      <c r="F76" s="461"/>
      <c r="G76" s="461"/>
      <c r="H76" s="462"/>
      <c r="I76" s="461"/>
      <c r="J76" s="461"/>
      <c r="K76" s="461"/>
      <c r="L76" s="461"/>
      <c r="M76" s="461"/>
      <c r="N76" s="461"/>
      <c r="O76" s="461"/>
      <c r="P76" s="461"/>
      <c r="Q76" s="459"/>
      <c r="R76" s="460" t="s">
        <v>150</v>
      </c>
      <c r="S76" s="461"/>
      <c r="T76" s="462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42" t="s">
        <v>151</v>
      </c>
      <c r="C78" s="443"/>
      <c r="D78" s="443"/>
      <c r="E78" s="443"/>
      <c r="F78" s="443"/>
      <c r="G78" s="443"/>
      <c r="H78" s="444"/>
      <c r="I78" s="445" t="s">
        <v>152</v>
      </c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6"/>
    </row>
    <row r="79" spans="2:20" ht="28.25" customHeight="1">
      <c r="B79" s="447"/>
      <c r="C79" s="448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48"/>
      <c r="T79" s="449"/>
    </row>
    <row r="80" spans="2:20" ht="28.25" customHeight="1" thickBot="1">
      <c r="B80" s="450"/>
      <c r="C80" s="451"/>
      <c r="D80" s="451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2"/>
    </row>
    <row r="87" spans="1:20" ht="29" customHeight="1" thickBot="1">
      <c r="A87" s="235">
        <v>3</v>
      </c>
    </row>
    <row r="88" spans="1:20" ht="15.75">
      <c r="E88" s="536" t="s">
        <v>124</v>
      </c>
      <c r="F88" s="537"/>
      <c r="G88" s="537"/>
      <c r="H88" s="537"/>
      <c r="I88" s="537"/>
      <c r="J88" s="537"/>
      <c r="K88" s="537"/>
      <c r="L88" s="537"/>
      <c r="M88" s="537"/>
      <c r="N88" s="537"/>
      <c r="O88" s="538"/>
    </row>
    <row r="89" spans="1:20" ht="15.75">
      <c r="E89" s="539" t="e">
        <f>IF(#REF!="","",#REF!)</f>
        <v>#REF!</v>
      </c>
      <c r="F89" s="540"/>
      <c r="G89" s="540"/>
      <c r="H89" s="540"/>
      <c r="I89" s="540"/>
      <c r="J89" s="540"/>
      <c r="K89" s="540"/>
      <c r="L89" s="540"/>
      <c r="M89" s="540"/>
      <c r="N89" s="540"/>
      <c r="O89" s="541"/>
    </row>
    <row r="90" spans="1:20" ht="15.75">
      <c r="E90" s="539" t="e">
        <f>IF(#REF!="","",#REF!)</f>
        <v>#REF!</v>
      </c>
      <c r="F90" s="540"/>
      <c r="G90" s="540"/>
      <c r="H90" s="540"/>
      <c r="I90" s="540"/>
      <c r="J90" s="540"/>
      <c r="K90" s="540"/>
      <c r="L90" s="540"/>
      <c r="M90" s="540"/>
      <c r="N90" s="540"/>
      <c r="O90" s="541"/>
    </row>
    <row r="91" spans="1:20" ht="15.75">
      <c r="E91" s="539"/>
      <c r="F91" s="540"/>
      <c r="G91" s="540"/>
      <c r="H91" s="540"/>
      <c r="I91" s="540"/>
      <c r="J91" s="540"/>
      <c r="K91" s="540"/>
      <c r="L91" s="540"/>
      <c r="M91" s="540"/>
      <c r="N91" s="540"/>
      <c r="O91" s="541"/>
    </row>
    <row r="92" spans="1:20" ht="15.75">
      <c r="E92" s="542" t="e">
        <f>IF(#REF!="","",#REF!)</f>
        <v>#REF!</v>
      </c>
      <c r="F92" s="543"/>
      <c r="G92" s="543"/>
      <c r="H92" s="543"/>
      <c r="I92" s="543"/>
      <c r="J92" s="543"/>
      <c r="K92" s="543"/>
      <c r="L92" s="543"/>
      <c r="M92" s="543"/>
      <c r="N92" s="543"/>
      <c r="O92" s="544"/>
    </row>
    <row r="93" spans="1:20" ht="16.149999999999999" thickBot="1">
      <c r="E93" s="545" t="e">
        <f>IF(#REF!="","",#REF!)</f>
        <v>#REF!</v>
      </c>
      <c r="F93" s="546"/>
      <c r="G93" s="546"/>
      <c r="H93" s="546"/>
      <c r="I93" s="546"/>
      <c r="J93" s="546"/>
      <c r="K93" s="546"/>
      <c r="L93" s="546"/>
      <c r="M93" s="546"/>
      <c r="N93" s="546"/>
      <c r="O93" s="547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128</v>
      </c>
      <c r="C96" s="448" t="s">
        <v>182</v>
      </c>
      <c r="D96" s="448"/>
      <c r="E96" s="448"/>
      <c r="F96" s="448"/>
      <c r="G96" s="448"/>
      <c r="H96" s="448"/>
      <c r="I96" s="225"/>
      <c r="J96" s="225"/>
      <c r="K96" s="448" t="s">
        <v>129</v>
      </c>
      <c r="L96" s="448"/>
      <c r="M96" s="448"/>
      <c r="N96" s="448"/>
      <c r="O96" s="448"/>
      <c r="P96" s="448"/>
      <c r="Q96" s="448" t="s">
        <v>130</v>
      </c>
      <c r="R96" s="448"/>
      <c r="S96" s="448"/>
      <c r="T96" s="226" t="s">
        <v>131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48"/>
      <c r="L97" s="448"/>
      <c r="M97" s="448"/>
      <c r="N97" s="448"/>
      <c r="O97" s="448"/>
      <c r="P97" s="448"/>
      <c r="Q97" s="448"/>
      <c r="R97" s="448"/>
      <c r="S97" s="448"/>
      <c r="T97" s="227"/>
    </row>
    <row r="98" spans="2:20">
      <c r="B98" s="225"/>
      <c r="C98" s="225"/>
      <c r="D98" s="529" t="s">
        <v>132</v>
      </c>
      <c r="E98" s="529"/>
      <c r="F98" s="529"/>
      <c r="G98" s="529"/>
      <c r="H98" s="226">
        <v>5</v>
      </c>
      <c r="I98" s="225"/>
      <c r="J98" s="225"/>
      <c r="K98" s="530" t="s">
        <v>133</v>
      </c>
      <c r="L98" s="531"/>
      <c r="M98" s="531"/>
      <c r="N98" s="531"/>
      <c r="O98" s="531"/>
      <c r="P98" s="532"/>
      <c r="Q98" s="448" t="s">
        <v>134</v>
      </c>
      <c r="R98" s="448"/>
      <c r="S98" s="448"/>
      <c r="T98" s="448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33" t="s">
        <v>135</v>
      </c>
      <c r="E101" s="534"/>
      <c r="F101" s="534"/>
      <c r="G101" s="534"/>
      <c r="H101" s="534"/>
      <c r="I101" s="534"/>
      <c r="J101" s="534"/>
      <c r="K101" s="534"/>
      <c r="L101" s="534"/>
      <c r="M101" s="534"/>
      <c r="N101" s="534"/>
      <c r="O101" s="535"/>
      <c r="P101" s="518" t="s">
        <v>136</v>
      </c>
      <c r="Q101" s="519"/>
      <c r="R101" s="520"/>
      <c r="S101" s="524" t="s">
        <v>137</v>
      </c>
      <c r="T101" s="526" t="s">
        <v>138</v>
      </c>
    </row>
    <row r="102" spans="2:20" s="1" customFormat="1" ht="29" customHeight="1" thickBot="1">
      <c r="B102" s="228" t="s">
        <v>139</v>
      </c>
      <c r="C102" s="229"/>
      <c r="D102" s="230">
        <v>1</v>
      </c>
      <c r="E102" s="528">
        <v>2</v>
      </c>
      <c r="F102" s="528"/>
      <c r="G102" s="302">
        <v>3</v>
      </c>
      <c r="H102" s="528">
        <v>4</v>
      </c>
      <c r="I102" s="528"/>
      <c r="J102" s="528">
        <v>5</v>
      </c>
      <c r="K102" s="528"/>
      <c r="L102" s="528"/>
      <c r="M102" s="528"/>
      <c r="N102" s="302">
        <v>6</v>
      </c>
      <c r="O102" s="231">
        <v>7</v>
      </c>
      <c r="P102" s="521"/>
      <c r="Q102" s="522"/>
      <c r="R102" s="523"/>
      <c r="S102" s="525"/>
      <c r="T102" s="527"/>
    </row>
    <row r="103" spans="2:20">
      <c r="B103" s="500" t="str">
        <f>IF(X!C13="","",X!C13)</f>
        <v/>
      </c>
      <c r="C103" s="501"/>
      <c r="D103" s="506">
        <f>IF(X!F13="","",X!F13)</f>
        <v>7</v>
      </c>
      <c r="E103" s="509">
        <f>IF(X!H13="","",X!H13)</f>
        <v>12</v>
      </c>
      <c r="F103" s="510"/>
      <c r="G103" s="548">
        <f>IF(X!J13="","",X!J13)</f>
        <v>5</v>
      </c>
      <c r="H103" s="548">
        <f>IF(X!L13="","",X!L13)</f>
        <v>11</v>
      </c>
      <c r="I103" s="548"/>
      <c r="J103" s="548">
        <f>IF(X!N13="","",X!N13)</f>
        <v>11</v>
      </c>
      <c r="K103" s="548"/>
      <c r="L103" s="548"/>
      <c r="M103" s="548"/>
      <c r="N103" s="548" t="str">
        <f>IF(X!P13="","",X!P13)</f>
        <v/>
      </c>
      <c r="O103" s="551" t="str">
        <f>IF(X!R13="","",X!R13)</f>
        <v/>
      </c>
      <c r="P103" s="554">
        <f>IF(X!T13="","",X!T13)</f>
        <v>3</v>
      </c>
      <c r="Q103" s="555"/>
      <c r="R103" s="556"/>
      <c r="S103" s="499"/>
      <c r="T103" s="232" t="s">
        <v>140</v>
      </c>
    </row>
    <row r="104" spans="2:20">
      <c r="B104" s="502"/>
      <c r="C104" s="503"/>
      <c r="D104" s="507"/>
      <c r="E104" s="511"/>
      <c r="F104" s="512"/>
      <c r="G104" s="549"/>
      <c r="H104" s="549"/>
      <c r="I104" s="549"/>
      <c r="J104" s="549"/>
      <c r="K104" s="549"/>
      <c r="L104" s="549"/>
      <c r="M104" s="549"/>
      <c r="N104" s="549"/>
      <c r="O104" s="552"/>
      <c r="P104" s="557"/>
      <c r="Q104" s="558"/>
      <c r="R104" s="559"/>
      <c r="S104" s="487"/>
      <c r="T104" s="233" t="s">
        <v>141</v>
      </c>
    </row>
    <row r="105" spans="2:20">
      <c r="B105" s="502"/>
      <c r="C105" s="503"/>
      <c r="D105" s="507"/>
      <c r="E105" s="511"/>
      <c r="F105" s="512"/>
      <c r="G105" s="549"/>
      <c r="H105" s="549"/>
      <c r="I105" s="549"/>
      <c r="J105" s="549"/>
      <c r="K105" s="549"/>
      <c r="L105" s="549"/>
      <c r="M105" s="549"/>
      <c r="N105" s="549"/>
      <c r="O105" s="552"/>
      <c r="P105" s="557"/>
      <c r="Q105" s="558"/>
      <c r="R105" s="559"/>
      <c r="S105" s="487"/>
      <c r="T105" s="233"/>
    </row>
    <row r="106" spans="2:20" ht="14.65" thickBot="1">
      <c r="B106" s="504"/>
      <c r="C106" s="505"/>
      <c r="D106" s="508"/>
      <c r="E106" s="513"/>
      <c r="F106" s="514"/>
      <c r="G106" s="550"/>
      <c r="H106" s="550"/>
      <c r="I106" s="550"/>
      <c r="J106" s="550"/>
      <c r="K106" s="550"/>
      <c r="L106" s="550"/>
      <c r="M106" s="550"/>
      <c r="N106" s="550"/>
      <c r="O106" s="553"/>
      <c r="P106" s="560"/>
      <c r="Q106" s="561"/>
      <c r="R106" s="562"/>
      <c r="S106" s="488"/>
      <c r="T106" s="234" t="s">
        <v>142</v>
      </c>
    </row>
    <row r="107" spans="2:20">
      <c r="B107" s="500" t="str">
        <f>IF(X!E13="","",X!E13)</f>
        <v/>
      </c>
      <c r="C107" s="501"/>
      <c r="D107" s="506">
        <f>IF(X!G13="","",X!G13)</f>
        <v>11</v>
      </c>
      <c r="E107" s="548">
        <f>IF(X!I13="","",X!I13)</f>
        <v>10</v>
      </c>
      <c r="F107" s="548"/>
      <c r="G107" s="548">
        <f>IF(X!K13="","",X!K13)</f>
        <v>11</v>
      </c>
      <c r="H107" s="548">
        <f>IF(X!M13="","",X!M13)</f>
        <v>5</v>
      </c>
      <c r="I107" s="548"/>
      <c r="J107" s="548">
        <f>IF(X!O13="","",X!O13)</f>
        <v>6</v>
      </c>
      <c r="K107" s="548"/>
      <c r="L107" s="548"/>
      <c r="M107" s="548"/>
      <c r="N107" s="548" t="str">
        <f>IF(X!Q13="","",X!Q13)</f>
        <v/>
      </c>
      <c r="O107" s="551" t="str">
        <f>IF(X!S13="","",X!S13)</f>
        <v/>
      </c>
      <c r="P107" s="563">
        <f>IF(X!U13="","",X!U13)</f>
        <v>2</v>
      </c>
      <c r="Q107" s="564"/>
      <c r="R107" s="565"/>
      <c r="S107" s="486"/>
      <c r="T107" s="233" t="s">
        <v>140</v>
      </c>
    </row>
    <row r="108" spans="2:20">
      <c r="B108" s="502"/>
      <c r="C108" s="503"/>
      <c r="D108" s="507"/>
      <c r="E108" s="549"/>
      <c r="F108" s="549"/>
      <c r="G108" s="549"/>
      <c r="H108" s="549"/>
      <c r="I108" s="549"/>
      <c r="J108" s="549"/>
      <c r="K108" s="549"/>
      <c r="L108" s="549"/>
      <c r="M108" s="549"/>
      <c r="N108" s="549"/>
      <c r="O108" s="552"/>
      <c r="P108" s="557"/>
      <c r="Q108" s="558"/>
      <c r="R108" s="559"/>
      <c r="S108" s="487"/>
      <c r="T108" s="233" t="s">
        <v>141</v>
      </c>
    </row>
    <row r="109" spans="2:20">
      <c r="B109" s="502"/>
      <c r="C109" s="503"/>
      <c r="D109" s="507"/>
      <c r="E109" s="549"/>
      <c r="F109" s="549"/>
      <c r="G109" s="549"/>
      <c r="H109" s="549"/>
      <c r="I109" s="549"/>
      <c r="J109" s="549"/>
      <c r="K109" s="549"/>
      <c r="L109" s="549"/>
      <c r="M109" s="549"/>
      <c r="N109" s="549"/>
      <c r="O109" s="552"/>
      <c r="P109" s="557"/>
      <c r="Q109" s="558"/>
      <c r="R109" s="559"/>
      <c r="S109" s="487"/>
      <c r="T109" s="233"/>
    </row>
    <row r="110" spans="2:20" ht="14.65" thickBot="1">
      <c r="B110" s="504"/>
      <c r="C110" s="505"/>
      <c r="D110" s="508"/>
      <c r="E110" s="550"/>
      <c r="F110" s="550"/>
      <c r="G110" s="550"/>
      <c r="H110" s="550"/>
      <c r="I110" s="550"/>
      <c r="J110" s="550"/>
      <c r="K110" s="550"/>
      <c r="L110" s="550"/>
      <c r="M110" s="550"/>
      <c r="N110" s="550"/>
      <c r="O110" s="553"/>
      <c r="P110" s="560"/>
      <c r="Q110" s="561"/>
      <c r="R110" s="562"/>
      <c r="S110" s="488"/>
      <c r="T110" s="234" t="s">
        <v>142</v>
      </c>
    </row>
    <row r="112" spans="2:20" ht="14.65" thickBot="1">
      <c r="B112" s="225" t="s">
        <v>144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89" t="s">
        <v>143</v>
      </c>
      <c r="O112" s="489"/>
      <c r="P112" s="489"/>
      <c r="Q112" s="489"/>
      <c r="R112" s="489"/>
      <c r="S112" s="489"/>
      <c r="T112" s="489"/>
    </row>
    <row r="113" spans="2:20" ht="30.75" customHeight="1" thickBot="1">
      <c r="B113" s="490" t="str">
        <f>IF(P103=P107,"",IF(P103&gt;P107,B103,B107))</f>
        <v/>
      </c>
      <c r="C113" s="491"/>
      <c r="D113" s="491"/>
      <c r="E113" s="492"/>
      <c r="F113" s="493" t="s">
        <v>145</v>
      </c>
      <c r="G113" s="493"/>
      <c r="H113" s="496">
        <f>IF(B113=B103,P103,P107)</f>
        <v>3</v>
      </c>
      <c r="I113" s="497"/>
      <c r="J113" s="236" t="s">
        <v>146</v>
      </c>
      <c r="K113" s="497">
        <f>IF(H113=P103,P107,P103)</f>
        <v>2</v>
      </c>
      <c r="L113" s="497"/>
      <c r="M113" s="498"/>
      <c r="N113" s="494"/>
      <c r="O113" s="494"/>
      <c r="P113" s="494"/>
      <c r="Q113" s="494"/>
      <c r="R113" s="494"/>
      <c r="S113" s="494"/>
      <c r="T113" s="495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63" t="s">
        <v>147</v>
      </c>
      <c r="C116" s="464"/>
      <c r="D116" s="464"/>
      <c r="E116" s="464"/>
      <c r="F116" s="464"/>
      <c r="G116" s="464"/>
      <c r="H116" s="465"/>
      <c r="I116" s="444" t="s">
        <v>148</v>
      </c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5"/>
    </row>
    <row r="117" spans="2:20">
      <c r="B117" s="466"/>
      <c r="C117" s="467"/>
      <c r="D117" s="468" t="s">
        <v>149</v>
      </c>
      <c r="E117" s="469"/>
      <c r="F117" s="469"/>
      <c r="G117" s="469"/>
      <c r="H117" s="470"/>
      <c r="I117" s="469"/>
      <c r="J117" s="469"/>
      <c r="K117" s="469"/>
      <c r="L117" s="469"/>
      <c r="M117" s="469"/>
      <c r="N117" s="469"/>
      <c r="O117" s="469"/>
      <c r="P117" s="469"/>
      <c r="Q117" s="467"/>
      <c r="R117" s="468" t="s">
        <v>149</v>
      </c>
      <c r="S117" s="469"/>
      <c r="T117" s="470"/>
    </row>
    <row r="118" spans="2:20">
      <c r="B118" s="453"/>
      <c r="C118" s="454"/>
      <c r="D118" s="455" t="s">
        <v>140</v>
      </c>
      <c r="E118" s="456"/>
      <c r="F118" s="456"/>
      <c r="G118" s="456"/>
      <c r="H118" s="457"/>
      <c r="I118" s="456"/>
      <c r="J118" s="456"/>
      <c r="K118" s="456"/>
      <c r="L118" s="456"/>
      <c r="M118" s="456"/>
      <c r="N118" s="456"/>
      <c r="O118" s="456"/>
      <c r="P118" s="456"/>
      <c r="Q118" s="454"/>
      <c r="R118" s="455" t="s">
        <v>140</v>
      </c>
      <c r="S118" s="456"/>
      <c r="T118" s="457"/>
    </row>
    <row r="119" spans="2:20" ht="14.65" thickBot="1">
      <c r="B119" s="458"/>
      <c r="C119" s="459"/>
      <c r="D119" s="460" t="s">
        <v>150</v>
      </c>
      <c r="E119" s="461"/>
      <c r="F119" s="461"/>
      <c r="G119" s="461"/>
      <c r="H119" s="462"/>
      <c r="I119" s="461"/>
      <c r="J119" s="461"/>
      <c r="K119" s="461"/>
      <c r="L119" s="461"/>
      <c r="M119" s="461"/>
      <c r="N119" s="461"/>
      <c r="O119" s="461"/>
      <c r="P119" s="461"/>
      <c r="Q119" s="459"/>
      <c r="R119" s="460" t="s">
        <v>150</v>
      </c>
      <c r="S119" s="461"/>
      <c r="T119" s="462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42" t="s">
        <v>151</v>
      </c>
      <c r="C121" s="443"/>
      <c r="D121" s="443"/>
      <c r="E121" s="443"/>
      <c r="F121" s="443"/>
      <c r="G121" s="443"/>
      <c r="H121" s="444"/>
      <c r="I121" s="445" t="s">
        <v>152</v>
      </c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  <c r="T121" s="446"/>
    </row>
    <row r="122" spans="2:20" ht="28.25" customHeight="1">
      <c r="B122" s="447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49"/>
    </row>
    <row r="123" spans="2:20" ht="28.25" customHeight="1" thickBot="1">
      <c r="B123" s="450"/>
      <c r="C123" s="451"/>
      <c r="D123" s="451"/>
      <c r="E123" s="451"/>
      <c r="F123" s="451"/>
      <c r="G123" s="451"/>
      <c r="H123" s="451"/>
      <c r="I123" s="451"/>
      <c r="J123" s="451"/>
      <c r="K123" s="451"/>
      <c r="L123" s="451"/>
      <c r="M123" s="451"/>
      <c r="N123" s="451"/>
      <c r="O123" s="451"/>
      <c r="P123" s="451"/>
      <c r="Q123" s="451"/>
      <c r="R123" s="451"/>
      <c r="S123" s="451"/>
      <c r="T123" s="452"/>
    </row>
    <row r="130" spans="1:20" ht="29" customHeight="1" thickBot="1">
      <c r="A130" s="235">
        <v>4</v>
      </c>
    </row>
    <row r="131" spans="1:20" ht="15.75">
      <c r="E131" s="536" t="s">
        <v>124</v>
      </c>
      <c r="F131" s="537"/>
      <c r="G131" s="537"/>
      <c r="H131" s="537"/>
      <c r="I131" s="537"/>
      <c r="J131" s="537"/>
      <c r="K131" s="537"/>
      <c r="L131" s="537"/>
      <c r="M131" s="537"/>
      <c r="N131" s="537"/>
      <c r="O131" s="538"/>
    </row>
    <row r="132" spans="1:20" ht="15.75">
      <c r="E132" s="539" t="e">
        <f>IF(#REF!="","",#REF!)</f>
        <v>#REF!</v>
      </c>
      <c r="F132" s="540"/>
      <c r="G132" s="540"/>
      <c r="H132" s="540"/>
      <c r="I132" s="540"/>
      <c r="J132" s="540"/>
      <c r="K132" s="540"/>
      <c r="L132" s="540"/>
      <c r="M132" s="540"/>
      <c r="N132" s="540"/>
      <c r="O132" s="541"/>
    </row>
    <row r="133" spans="1:20" ht="15.75">
      <c r="E133" s="539" t="e">
        <f>IF(#REF!="","",#REF!)</f>
        <v>#REF!</v>
      </c>
      <c r="F133" s="540"/>
      <c r="G133" s="540"/>
      <c r="H133" s="540"/>
      <c r="I133" s="540"/>
      <c r="J133" s="540"/>
      <c r="K133" s="540"/>
      <c r="L133" s="540"/>
      <c r="M133" s="540"/>
      <c r="N133" s="540"/>
      <c r="O133" s="541"/>
    </row>
    <row r="134" spans="1:20" ht="15.75">
      <c r="E134" s="539"/>
      <c r="F134" s="540"/>
      <c r="G134" s="540"/>
      <c r="H134" s="540"/>
      <c r="I134" s="540"/>
      <c r="J134" s="540"/>
      <c r="K134" s="540"/>
      <c r="L134" s="540"/>
      <c r="M134" s="540"/>
      <c r="N134" s="540"/>
      <c r="O134" s="541"/>
    </row>
    <row r="135" spans="1:20" ht="15.75">
      <c r="E135" s="542" t="e">
        <f>IF(#REF!="","",#REF!)</f>
        <v>#REF!</v>
      </c>
      <c r="F135" s="543"/>
      <c r="G135" s="543"/>
      <c r="H135" s="543"/>
      <c r="I135" s="543"/>
      <c r="J135" s="543"/>
      <c r="K135" s="543"/>
      <c r="L135" s="543"/>
      <c r="M135" s="543"/>
      <c r="N135" s="543"/>
      <c r="O135" s="544"/>
    </row>
    <row r="136" spans="1:20" ht="16.149999999999999" thickBot="1">
      <c r="E136" s="545" t="e">
        <f>IF(#REF!="","",#REF!)</f>
        <v>#REF!</v>
      </c>
      <c r="F136" s="546"/>
      <c r="G136" s="546"/>
      <c r="H136" s="546"/>
      <c r="I136" s="546"/>
      <c r="J136" s="546"/>
      <c r="K136" s="546"/>
      <c r="L136" s="546"/>
      <c r="M136" s="546"/>
      <c r="N136" s="546"/>
      <c r="O136" s="547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128</v>
      </c>
      <c r="C139" s="448" t="s">
        <v>182</v>
      </c>
      <c r="D139" s="448"/>
      <c r="E139" s="448"/>
      <c r="F139" s="448"/>
      <c r="G139" s="448"/>
      <c r="H139" s="448"/>
      <c r="I139" s="225"/>
      <c r="J139" s="225"/>
      <c r="K139" s="448" t="s">
        <v>129</v>
      </c>
      <c r="L139" s="448"/>
      <c r="M139" s="448"/>
      <c r="N139" s="448"/>
      <c r="O139" s="448"/>
      <c r="P139" s="448"/>
      <c r="Q139" s="448" t="s">
        <v>130</v>
      </c>
      <c r="R139" s="448"/>
      <c r="S139" s="448"/>
      <c r="T139" s="226" t="s">
        <v>131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48"/>
      <c r="L140" s="448"/>
      <c r="M140" s="448"/>
      <c r="N140" s="448"/>
      <c r="O140" s="448"/>
      <c r="P140" s="448"/>
      <c r="Q140" s="448"/>
      <c r="R140" s="448"/>
      <c r="S140" s="448"/>
      <c r="T140" s="227"/>
    </row>
    <row r="141" spans="1:20">
      <c r="B141" s="225"/>
      <c r="C141" s="225"/>
      <c r="D141" s="529" t="s">
        <v>132</v>
      </c>
      <c r="E141" s="529"/>
      <c r="F141" s="529"/>
      <c r="G141" s="529"/>
      <c r="H141" s="226">
        <v>5</v>
      </c>
      <c r="I141" s="225"/>
      <c r="J141" s="225"/>
      <c r="K141" s="530" t="s">
        <v>133</v>
      </c>
      <c r="L141" s="531"/>
      <c r="M141" s="531"/>
      <c r="N141" s="531"/>
      <c r="O141" s="531"/>
      <c r="P141" s="532"/>
      <c r="Q141" s="448" t="s">
        <v>134</v>
      </c>
      <c r="R141" s="448"/>
      <c r="S141" s="448"/>
      <c r="T141" s="448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33" t="s">
        <v>135</v>
      </c>
      <c r="E144" s="534"/>
      <c r="F144" s="534"/>
      <c r="G144" s="534"/>
      <c r="H144" s="534"/>
      <c r="I144" s="534"/>
      <c r="J144" s="534"/>
      <c r="K144" s="534"/>
      <c r="L144" s="534"/>
      <c r="M144" s="534"/>
      <c r="N144" s="534"/>
      <c r="O144" s="535"/>
      <c r="P144" s="518" t="s">
        <v>136</v>
      </c>
      <c r="Q144" s="519"/>
      <c r="R144" s="520"/>
      <c r="S144" s="524" t="s">
        <v>137</v>
      </c>
      <c r="T144" s="526" t="s">
        <v>138</v>
      </c>
    </row>
    <row r="145" spans="2:20" s="1" customFormat="1" ht="29" customHeight="1" thickBot="1">
      <c r="B145" s="228" t="s">
        <v>139</v>
      </c>
      <c r="C145" s="229"/>
      <c r="D145" s="230">
        <v>1</v>
      </c>
      <c r="E145" s="528">
        <v>2</v>
      </c>
      <c r="F145" s="528"/>
      <c r="G145" s="302">
        <v>3</v>
      </c>
      <c r="H145" s="528">
        <v>4</v>
      </c>
      <c r="I145" s="528"/>
      <c r="J145" s="528">
        <v>5</v>
      </c>
      <c r="K145" s="528"/>
      <c r="L145" s="528"/>
      <c r="M145" s="528"/>
      <c r="N145" s="302">
        <v>6</v>
      </c>
      <c r="O145" s="231">
        <v>7</v>
      </c>
      <c r="P145" s="521"/>
      <c r="Q145" s="522"/>
      <c r="R145" s="523"/>
      <c r="S145" s="525"/>
      <c r="T145" s="527"/>
    </row>
    <row r="146" spans="2:20" ht="14.45" customHeight="1">
      <c r="B146" s="500" t="str">
        <f>IF(X!C14="","",X!C14)</f>
        <v/>
      </c>
      <c r="C146" s="501"/>
      <c r="D146" s="506">
        <f>IF(X!F14="","",X!F14)</f>
        <v>9</v>
      </c>
      <c r="E146" s="509">
        <f>IF(X!H14="","",X!H14)</f>
        <v>11</v>
      </c>
      <c r="F146" s="510"/>
      <c r="G146" s="471">
        <f>IF(X!J14="","",X!J14)</f>
        <v>11</v>
      </c>
      <c r="H146" s="509">
        <f>IF(X!L14="","",X!L14)</f>
        <v>9</v>
      </c>
      <c r="I146" s="510"/>
      <c r="J146" s="509">
        <f>IF(X!N14="","",X!N14)</f>
        <v>11</v>
      </c>
      <c r="K146" s="515"/>
      <c r="L146" s="515"/>
      <c r="M146" s="510"/>
      <c r="N146" s="471" t="str">
        <f>IF(X!P14="","",X!P14)</f>
        <v/>
      </c>
      <c r="O146" s="474" t="str">
        <f>IF(X!R14="","",X!R14)</f>
        <v/>
      </c>
      <c r="P146" s="477">
        <f>IF(X!T14="","",X!T14)</f>
        <v>3</v>
      </c>
      <c r="Q146" s="478"/>
      <c r="R146" s="479"/>
      <c r="S146" s="499"/>
      <c r="T146" s="232" t="s">
        <v>140</v>
      </c>
    </row>
    <row r="147" spans="2:20" ht="14.45" customHeight="1">
      <c r="B147" s="502"/>
      <c r="C147" s="503"/>
      <c r="D147" s="507"/>
      <c r="E147" s="511"/>
      <c r="F147" s="512"/>
      <c r="G147" s="472"/>
      <c r="H147" s="511"/>
      <c r="I147" s="512"/>
      <c r="J147" s="511"/>
      <c r="K147" s="516"/>
      <c r="L147" s="516"/>
      <c r="M147" s="512"/>
      <c r="N147" s="472"/>
      <c r="O147" s="475"/>
      <c r="P147" s="480"/>
      <c r="Q147" s="481"/>
      <c r="R147" s="482"/>
      <c r="S147" s="487"/>
      <c r="T147" s="233" t="s">
        <v>141</v>
      </c>
    </row>
    <row r="148" spans="2:20" ht="14.45" customHeight="1">
      <c r="B148" s="502"/>
      <c r="C148" s="503"/>
      <c r="D148" s="507"/>
      <c r="E148" s="511"/>
      <c r="F148" s="512"/>
      <c r="G148" s="472"/>
      <c r="H148" s="511"/>
      <c r="I148" s="512"/>
      <c r="J148" s="511"/>
      <c r="K148" s="516"/>
      <c r="L148" s="516"/>
      <c r="M148" s="512"/>
      <c r="N148" s="472"/>
      <c r="O148" s="475"/>
      <c r="P148" s="480"/>
      <c r="Q148" s="481"/>
      <c r="R148" s="482"/>
      <c r="S148" s="487"/>
      <c r="T148" s="233"/>
    </row>
    <row r="149" spans="2:20" ht="15" customHeight="1" thickBot="1">
      <c r="B149" s="504"/>
      <c r="C149" s="505"/>
      <c r="D149" s="508"/>
      <c r="E149" s="513"/>
      <c r="F149" s="514"/>
      <c r="G149" s="473"/>
      <c r="H149" s="513"/>
      <c r="I149" s="514"/>
      <c r="J149" s="513"/>
      <c r="K149" s="517"/>
      <c r="L149" s="517"/>
      <c r="M149" s="514"/>
      <c r="N149" s="473"/>
      <c r="O149" s="476"/>
      <c r="P149" s="483"/>
      <c r="Q149" s="484"/>
      <c r="R149" s="485"/>
      <c r="S149" s="488"/>
      <c r="T149" s="234" t="s">
        <v>142</v>
      </c>
    </row>
    <row r="150" spans="2:20" ht="14.45" customHeight="1">
      <c r="B150" s="500" t="str">
        <f>IF(X!E14="","",X!E14)</f>
        <v/>
      </c>
      <c r="C150" s="501"/>
      <c r="D150" s="506">
        <f>IF(X!G14="","",X!G14)</f>
        <v>11</v>
      </c>
      <c r="E150" s="509">
        <f>IF(X!I14="","",X!I14)</f>
        <v>6</v>
      </c>
      <c r="F150" s="510"/>
      <c r="G150" s="471">
        <f>IF(X!K14="","",X!K14)</f>
        <v>6</v>
      </c>
      <c r="H150" s="509">
        <f>IF(X!M14="","",X!M14)</f>
        <v>11</v>
      </c>
      <c r="I150" s="510"/>
      <c r="J150" s="509">
        <f>IF(X!O14="","",X!O14)</f>
        <v>6</v>
      </c>
      <c r="K150" s="515"/>
      <c r="L150" s="515"/>
      <c r="M150" s="510"/>
      <c r="N150" s="471" t="str">
        <f>IF(X!Q14="","",X!Q14)</f>
        <v/>
      </c>
      <c r="O150" s="474" t="str">
        <f>IF(X!S14="","",X!S14)</f>
        <v/>
      </c>
      <c r="P150" s="477">
        <f>IF(X!U14="","",X!U14)</f>
        <v>2</v>
      </c>
      <c r="Q150" s="478"/>
      <c r="R150" s="479"/>
      <c r="S150" s="486"/>
      <c r="T150" s="233" t="s">
        <v>140</v>
      </c>
    </row>
    <row r="151" spans="2:20" ht="14.45" customHeight="1">
      <c r="B151" s="502"/>
      <c r="C151" s="503"/>
      <c r="D151" s="507"/>
      <c r="E151" s="511"/>
      <c r="F151" s="512"/>
      <c r="G151" s="472"/>
      <c r="H151" s="511"/>
      <c r="I151" s="512"/>
      <c r="J151" s="511"/>
      <c r="K151" s="516"/>
      <c r="L151" s="516"/>
      <c r="M151" s="512"/>
      <c r="N151" s="472"/>
      <c r="O151" s="475"/>
      <c r="P151" s="480"/>
      <c r="Q151" s="481"/>
      <c r="R151" s="482"/>
      <c r="S151" s="487"/>
      <c r="T151" s="233" t="s">
        <v>141</v>
      </c>
    </row>
    <row r="152" spans="2:20" ht="14.45" customHeight="1">
      <c r="B152" s="502"/>
      <c r="C152" s="503"/>
      <c r="D152" s="507"/>
      <c r="E152" s="511"/>
      <c r="F152" s="512"/>
      <c r="G152" s="472"/>
      <c r="H152" s="511"/>
      <c r="I152" s="512"/>
      <c r="J152" s="511"/>
      <c r="K152" s="516"/>
      <c r="L152" s="516"/>
      <c r="M152" s="512"/>
      <c r="N152" s="472"/>
      <c r="O152" s="475"/>
      <c r="P152" s="480"/>
      <c r="Q152" s="481"/>
      <c r="R152" s="482"/>
      <c r="S152" s="487"/>
      <c r="T152" s="233"/>
    </row>
    <row r="153" spans="2:20" ht="15" customHeight="1" thickBot="1">
      <c r="B153" s="504"/>
      <c r="C153" s="505"/>
      <c r="D153" s="508"/>
      <c r="E153" s="513"/>
      <c r="F153" s="514"/>
      <c r="G153" s="473"/>
      <c r="H153" s="513"/>
      <c r="I153" s="514"/>
      <c r="J153" s="513"/>
      <c r="K153" s="517"/>
      <c r="L153" s="517"/>
      <c r="M153" s="514"/>
      <c r="N153" s="473"/>
      <c r="O153" s="476"/>
      <c r="P153" s="483"/>
      <c r="Q153" s="484"/>
      <c r="R153" s="485"/>
      <c r="S153" s="488"/>
      <c r="T153" s="234" t="s">
        <v>142</v>
      </c>
    </row>
    <row r="155" spans="2:20" ht="14.65" thickBot="1">
      <c r="B155" s="225" t="s">
        <v>144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89" t="s">
        <v>143</v>
      </c>
      <c r="O155" s="489"/>
      <c r="P155" s="489"/>
      <c r="Q155" s="489"/>
      <c r="R155" s="489"/>
      <c r="S155" s="489"/>
      <c r="T155" s="489"/>
    </row>
    <row r="156" spans="2:20" ht="30.75" customHeight="1" thickBot="1">
      <c r="B156" s="490" t="str">
        <f>IF(P146=P150,"",IF(P146&gt;P150,B146,B150))</f>
        <v/>
      </c>
      <c r="C156" s="491"/>
      <c r="D156" s="491"/>
      <c r="E156" s="492"/>
      <c r="F156" s="493" t="s">
        <v>145</v>
      </c>
      <c r="G156" s="493"/>
      <c r="H156" s="496">
        <f>IF(B156=B146,P146,P150)</f>
        <v>3</v>
      </c>
      <c r="I156" s="497"/>
      <c r="J156" s="236" t="s">
        <v>146</v>
      </c>
      <c r="K156" s="497">
        <f>IF(H156=P146,P150,P146)</f>
        <v>2</v>
      </c>
      <c r="L156" s="497"/>
      <c r="M156" s="498"/>
      <c r="N156" s="494"/>
      <c r="O156" s="494"/>
      <c r="P156" s="494"/>
      <c r="Q156" s="494"/>
      <c r="R156" s="494"/>
      <c r="S156" s="494"/>
      <c r="T156" s="495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63" t="s">
        <v>147</v>
      </c>
      <c r="C159" s="464"/>
      <c r="D159" s="464"/>
      <c r="E159" s="464"/>
      <c r="F159" s="464"/>
      <c r="G159" s="464"/>
      <c r="H159" s="465"/>
      <c r="I159" s="444" t="s">
        <v>148</v>
      </c>
      <c r="J159" s="464"/>
      <c r="K159" s="464"/>
      <c r="L159" s="464"/>
      <c r="M159" s="464"/>
      <c r="N159" s="464"/>
      <c r="O159" s="464"/>
      <c r="P159" s="464"/>
      <c r="Q159" s="464"/>
      <c r="R159" s="464"/>
      <c r="S159" s="464"/>
      <c r="T159" s="465"/>
    </row>
    <row r="160" spans="2:20">
      <c r="B160" s="466"/>
      <c r="C160" s="467"/>
      <c r="D160" s="468" t="s">
        <v>149</v>
      </c>
      <c r="E160" s="469"/>
      <c r="F160" s="469"/>
      <c r="G160" s="469"/>
      <c r="H160" s="470"/>
      <c r="I160" s="469"/>
      <c r="J160" s="469"/>
      <c r="K160" s="469"/>
      <c r="L160" s="469"/>
      <c r="M160" s="469"/>
      <c r="N160" s="469"/>
      <c r="O160" s="469"/>
      <c r="P160" s="469"/>
      <c r="Q160" s="467"/>
      <c r="R160" s="468" t="s">
        <v>149</v>
      </c>
      <c r="S160" s="469"/>
      <c r="T160" s="470"/>
    </row>
    <row r="161" spans="1:20">
      <c r="B161" s="453"/>
      <c r="C161" s="454"/>
      <c r="D161" s="455" t="s">
        <v>140</v>
      </c>
      <c r="E161" s="456"/>
      <c r="F161" s="456"/>
      <c r="G161" s="456"/>
      <c r="H161" s="457"/>
      <c r="I161" s="456"/>
      <c r="J161" s="456"/>
      <c r="K161" s="456"/>
      <c r="L161" s="456"/>
      <c r="M161" s="456"/>
      <c r="N161" s="456"/>
      <c r="O161" s="456"/>
      <c r="P161" s="456"/>
      <c r="Q161" s="454"/>
      <c r="R161" s="455" t="s">
        <v>140</v>
      </c>
      <c r="S161" s="456"/>
      <c r="T161" s="457"/>
    </row>
    <row r="162" spans="1:20" ht="14.65" thickBot="1">
      <c r="B162" s="458"/>
      <c r="C162" s="459"/>
      <c r="D162" s="460" t="s">
        <v>150</v>
      </c>
      <c r="E162" s="461"/>
      <c r="F162" s="461"/>
      <c r="G162" s="461"/>
      <c r="H162" s="462"/>
      <c r="I162" s="461"/>
      <c r="J162" s="461"/>
      <c r="K162" s="461"/>
      <c r="L162" s="461"/>
      <c r="M162" s="461"/>
      <c r="N162" s="461"/>
      <c r="O162" s="461"/>
      <c r="P162" s="461"/>
      <c r="Q162" s="459"/>
      <c r="R162" s="460" t="s">
        <v>150</v>
      </c>
      <c r="S162" s="461"/>
      <c r="T162" s="462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42" t="s">
        <v>151</v>
      </c>
      <c r="C164" s="443"/>
      <c r="D164" s="443"/>
      <c r="E164" s="443"/>
      <c r="F164" s="443"/>
      <c r="G164" s="443"/>
      <c r="H164" s="444"/>
      <c r="I164" s="445" t="s">
        <v>152</v>
      </c>
      <c r="J164" s="443"/>
      <c r="K164" s="443"/>
      <c r="L164" s="443"/>
      <c r="M164" s="443"/>
      <c r="N164" s="443"/>
      <c r="O164" s="443"/>
      <c r="P164" s="443"/>
      <c r="Q164" s="443"/>
      <c r="R164" s="443"/>
      <c r="S164" s="443"/>
      <c r="T164" s="446"/>
    </row>
    <row r="165" spans="1:20" ht="28.25" customHeight="1">
      <c r="B165" s="447"/>
      <c r="C165" s="448"/>
      <c r="D165" s="448"/>
      <c r="E165" s="448"/>
      <c r="F165" s="448"/>
      <c r="G165" s="448"/>
      <c r="H165" s="448"/>
      <c r="I165" s="448"/>
      <c r="J165" s="448"/>
      <c r="K165" s="448"/>
      <c r="L165" s="448"/>
      <c r="M165" s="448"/>
      <c r="N165" s="448"/>
      <c r="O165" s="448"/>
      <c r="P165" s="448"/>
      <c r="Q165" s="448"/>
      <c r="R165" s="448"/>
      <c r="S165" s="448"/>
      <c r="T165" s="449"/>
    </row>
    <row r="166" spans="1:20" ht="28.25" customHeight="1" thickBot="1">
      <c r="B166" s="450"/>
      <c r="C166" s="451"/>
      <c r="D166" s="451"/>
      <c r="E166" s="451"/>
      <c r="F166" s="451"/>
      <c r="G166" s="451"/>
      <c r="H166" s="451"/>
      <c r="I166" s="451"/>
      <c r="J166" s="451"/>
      <c r="K166" s="451"/>
      <c r="L166" s="451"/>
      <c r="M166" s="451"/>
      <c r="N166" s="451"/>
      <c r="O166" s="451"/>
      <c r="P166" s="451"/>
      <c r="Q166" s="451"/>
      <c r="R166" s="451"/>
      <c r="S166" s="451"/>
      <c r="T166" s="452"/>
    </row>
    <row r="173" spans="1:20" ht="29" customHeight="1" thickBot="1">
      <c r="A173" s="235">
        <v>5</v>
      </c>
    </row>
    <row r="174" spans="1:20" ht="15.75">
      <c r="E174" s="536" t="s">
        <v>124</v>
      </c>
      <c r="F174" s="537"/>
      <c r="G174" s="537"/>
      <c r="H174" s="537"/>
      <c r="I174" s="537"/>
      <c r="J174" s="537"/>
      <c r="K174" s="537"/>
      <c r="L174" s="537"/>
      <c r="M174" s="537"/>
      <c r="N174" s="537"/>
      <c r="O174" s="538"/>
    </row>
    <row r="175" spans="1:20" ht="15.75">
      <c r="E175" s="539" t="e">
        <f>IF(#REF!="","",#REF!)</f>
        <v>#REF!</v>
      </c>
      <c r="F175" s="540"/>
      <c r="G175" s="540"/>
      <c r="H175" s="540"/>
      <c r="I175" s="540"/>
      <c r="J175" s="540"/>
      <c r="K175" s="540"/>
      <c r="L175" s="540"/>
      <c r="M175" s="540"/>
      <c r="N175" s="540"/>
      <c r="O175" s="541"/>
    </row>
    <row r="176" spans="1:20" ht="15.75">
      <c r="E176" s="539" t="e">
        <f>IF(#REF!="","",#REF!)</f>
        <v>#REF!</v>
      </c>
      <c r="F176" s="540"/>
      <c r="G176" s="540"/>
      <c r="H176" s="540"/>
      <c r="I176" s="540"/>
      <c r="J176" s="540"/>
      <c r="K176" s="540"/>
      <c r="L176" s="540"/>
      <c r="M176" s="540"/>
      <c r="N176" s="540"/>
      <c r="O176" s="541"/>
    </row>
    <row r="177" spans="2:20" ht="15.75">
      <c r="E177" s="539"/>
      <c r="F177" s="540"/>
      <c r="G177" s="540"/>
      <c r="H177" s="540"/>
      <c r="I177" s="540"/>
      <c r="J177" s="540"/>
      <c r="K177" s="540"/>
      <c r="L177" s="540"/>
      <c r="M177" s="540"/>
      <c r="N177" s="540"/>
      <c r="O177" s="541"/>
    </row>
    <row r="178" spans="2:20" ht="15.75">
      <c r="E178" s="542" t="e">
        <f>IF(#REF!="","",#REF!)</f>
        <v>#REF!</v>
      </c>
      <c r="F178" s="543"/>
      <c r="G178" s="543"/>
      <c r="H178" s="543"/>
      <c r="I178" s="543"/>
      <c r="J178" s="543"/>
      <c r="K178" s="543"/>
      <c r="L178" s="543"/>
      <c r="M178" s="543"/>
      <c r="N178" s="543"/>
      <c r="O178" s="544"/>
    </row>
    <row r="179" spans="2:20" ht="16.149999999999999" thickBot="1">
      <c r="E179" s="545" t="e">
        <f>IF(#REF!="","",#REF!)</f>
        <v>#REF!</v>
      </c>
      <c r="F179" s="546"/>
      <c r="G179" s="546"/>
      <c r="H179" s="546"/>
      <c r="I179" s="546"/>
      <c r="J179" s="546"/>
      <c r="K179" s="546"/>
      <c r="L179" s="546"/>
      <c r="M179" s="546"/>
      <c r="N179" s="546"/>
      <c r="O179" s="547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128</v>
      </c>
      <c r="C182" s="448" t="s">
        <v>182</v>
      </c>
      <c r="D182" s="448"/>
      <c r="E182" s="448"/>
      <c r="F182" s="448"/>
      <c r="G182" s="448"/>
      <c r="H182" s="448"/>
      <c r="I182" s="225"/>
      <c r="J182" s="225"/>
      <c r="K182" s="448" t="s">
        <v>129</v>
      </c>
      <c r="L182" s="448"/>
      <c r="M182" s="448"/>
      <c r="N182" s="448"/>
      <c r="O182" s="448"/>
      <c r="P182" s="448"/>
      <c r="Q182" s="448" t="s">
        <v>130</v>
      </c>
      <c r="R182" s="448"/>
      <c r="S182" s="448"/>
      <c r="T182" s="226" t="s">
        <v>131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48"/>
      <c r="L183" s="448"/>
      <c r="M183" s="448"/>
      <c r="N183" s="448"/>
      <c r="O183" s="448"/>
      <c r="P183" s="448"/>
      <c r="Q183" s="448"/>
      <c r="R183" s="448"/>
      <c r="S183" s="448"/>
      <c r="T183" s="227"/>
    </row>
    <row r="184" spans="2:20">
      <c r="B184" s="225"/>
      <c r="C184" s="225"/>
      <c r="D184" s="529" t="s">
        <v>132</v>
      </c>
      <c r="E184" s="529"/>
      <c r="F184" s="529"/>
      <c r="G184" s="529"/>
      <c r="H184" s="226">
        <v>5</v>
      </c>
      <c r="I184" s="225"/>
      <c r="J184" s="225"/>
      <c r="K184" s="530" t="s">
        <v>133</v>
      </c>
      <c r="L184" s="531"/>
      <c r="M184" s="531"/>
      <c r="N184" s="531"/>
      <c r="O184" s="531"/>
      <c r="P184" s="532"/>
      <c r="Q184" s="448" t="s">
        <v>134</v>
      </c>
      <c r="R184" s="448"/>
      <c r="S184" s="448"/>
      <c r="T184" s="448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33" t="s">
        <v>135</v>
      </c>
      <c r="E187" s="534"/>
      <c r="F187" s="534"/>
      <c r="G187" s="534"/>
      <c r="H187" s="534"/>
      <c r="I187" s="534"/>
      <c r="J187" s="534"/>
      <c r="K187" s="534"/>
      <c r="L187" s="534"/>
      <c r="M187" s="534"/>
      <c r="N187" s="534"/>
      <c r="O187" s="535"/>
      <c r="P187" s="518" t="s">
        <v>136</v>
      </c>
      <c r="Q187" s="519"/>
      <c r="R187" s="520"/>
      <c r="S187" s="524" t="s">
        <v>137</v>
      </c>
      <c r="T187" s="526" t="s">
        <v>138</v>
      </c>
    </row>
    <row r="188" spans="2:20" s="1" customFormat="1" ht="29" customHeight="1" thickBot="1">
      <c r="B188" s="228" t="s">
        <v>139</v>
      </c>
      <c r="C188" s="229"/>
      <c r="D188" s="230">
        <v>1</v>
      </c>
      <c r="E188" s="528">
        <v>2</v>
      </c>
      <c r="F188" s="528"/>
      <c r="G188" s="302">
        <v>3</v>
      </c>
      <c r="H188" s="528">
        <v>4</v>
      </c>
      <c r="I188" s="528"/>
      <c r="J188" s="528">
        <v>5</v>
      </c>
      <c r="K188" s="528"/>
      <c r="L188" s="528"/>
      <c r="M188" s="528"/>
      <c r="N188" s="302">
        <v>6</v>
      </c>
      <c r="O188" s="231">
        <v>7</v>
      </c>
      <c r="P188" s="521"/>
      <c r="Q188" s="522"/>
      <c r="R188" s="523"/>
      <c r="S188" s="525"/>
      <c r="T188" s="527"/>
    </row>
    <row r="189" spans="2:20">
      <c r="B189" s="500" t="str">
        <f>IF(X!C17="","",X!C17)</f>
        <v/>
      </c>
      <c r="C189" s="501"/>
      <c r="D189" s="506">
        <f>IF(X!F17="","",X!F17)</f>
        <v>11</v>
      </c>
      <c r="E189" s="509">
        <f>IF(X!H17="","",X!H17)</f>
        <v>11</v>
      </c>
      <c r="F189" s="510"/>
      <c r="G189" s="471">
        <f>IF(X!J17="","",X!J17)</f>
        <v>11</v>
      </c>
      <c r="H189" s="509" t="str">
        <f>IF(X!L17="","",X!L17)</f>
        <v/>
      </c>
      <c r="I189" s="510"/>
      <c r="J189" s="509" t="str">
        <f>IF(X!N17="","",X!N17)</f>
        <v/>
      </c>
      <c r="K189" s="515"/>
      <c r="L189" s="515"/>
      <c r="M189" s="510"/>
      <c r="N189" s="471" t="str">
        <f>IF(X!P17="","",X!P17)</f>
        <v/>
      </c>
      <c r="O189" s="474" t="str">
        <f>IF(X!R17="","",X!R17)</f>
        <v/>
      </c>
      <c r="P189" s="477">
        <f>IF(X!T17="","",X!T17)</f>
        <v>3</v>
      </c>
      <c r="Q189" s="478"/>
      <c r="R189" s="479"/>
      <c r="S189" s="499"/>
      <c r="T189" s="232" t="s">
        <v>140</v>
      </c>
    </row>
    <row r="190" spans="2:20">
      <c r="B190" s="502"/>
      <c r="C190" s="503"/>
      <c r="D190" s="507"/>
      <c r="E190" s="511"/>
      <c r="F190" s="512"/>
      <c r="G190" s="472"/>
      <c r="H190" s="511"/>
      <c r="I190" s="512"/>
      <c r="J190" s="511"/>
      <c r="K190" s="516"/>
      <c r="L190" s="516"/>
      <c r="M190" s="512"/>
      <c r="N190" s="472"/>
      <c r="O190" s="475"/>
      <c r="P190" s="480"/>
      <c r="Q190" s="481"/>
      <c r="R190" s="482"/>
      <c r="S190" s="487"/>
      <c r="T190" s="233" t="s">
        <v>141</v>
      </c>
    </row>
    <row r="191" spans="2:20">
      <c r="B191" s="502"/>
      <c r="C191" s="503"/>
      <c r="D191" s="507"/>
      <c r="E191" s="511"/>
      <c r="F191" s="512"/>
      <c r="G191" s="472"/>
      <c r="H191" s="511"/>
      <c r="I191" s="512"/>
      <c r="J191" s="511"/>
      <c r="K191" s="516"/>
      <c r="L191" s="516"/>
      <c r="M191" s="512"/>
      <c r="N191" s="472"/>
      <c r="O191" s="475"/>
      <c r="P191" s="480"/>
      <c r="Q191" s="481"/>
      <c r="R191" s="482"/>
      <c r="S191" s="487"/>
      <c r="T191" s="233"/>
    </row>
    <row r="192" spans="2:20" ht="14.65" thickBot="1">
      <c r="B192" s="504"/>
      <c r="C192" s="505"/>
      <c r="D192" s="508"/>
      <c r="E192" s="513"/>
      <c r="F192" s="514"/>
      <c r="G192" s="473"/>
      <c r="H192" s="513"/>
      <c r="I192" s="514"/>
      <c r="J192" s="513"/>
      <c r="K192" s="517"/>
      <c r="L192" s="517"/>
      <c r="M192" s="514"/>
      <c r="N192" s="473"/>
      <c r="O192" s="476"/>
      <c r="P192" s="483"/>
      <c r="Q192" s="484"/>
      <c r="R192" s="485"/>
      <c r="S192" s="488"/>
      <c r="T192" s="234" t="s">
        <v>142</v>
      </c>
    </row>
    <row r="193" spans="2:20">
      <c r="B193" s="500" t="str">
        <f>IF(X!E17="","",X!E17)</f>
        <v/>
      </c>
      <c r="C193" s="501"/>
      <c r="D193" s="506">
        <f>IF(X!G17="","",X!G17)</f>
        <v>5</v>
      </c>
      <c r="E193" s="509">
        <f>IF(X!I17="","",X!I17)</f>
        <v>5</v>
      </c>
      <c r="F193" s="510"/>
      <c r="G193" s="471">
        <f>IF(X!K17="","",X!K17)</f>
        <v>5</v>
      </c>
      <c r="H193" s="509" t="str">
        <f>IF(X!M17="","",X!M17)</f>
        <v/>
      </c>
      <c r="I193" s="510"/>
      <c r="J193" s="509" t="str">
        <f>IF(X!O17="","",X!O17)</f>
        <v/>
      </c>
      <c r="K193" s="515"/>
      <c r="L193" s="515"/>
      <c r="M193" s="510"/>
      <c r="N193" s="471" t="str">
        <f>IF(X!Q17="","",X!Q17)</f>
        <v/>
      </c>
      <c r="O193" s="474" t="str">
        <f>IF(X!S17="","",X!S17)</f>
        <v/>
      </c>
      <c r="P193" s="477">
        <f>IF(X!U17="","",X!U17)</f>
        <v>0</v>
      </c>
      <c r="Q193" s="478"/>
      <c r="R193" s="479"/>
      <c r="S193" s="486"/>
      <c r="T193" s="233" t="s">
        <v>140</v>
      </c>
    </row>
    <row r="194" spans="2:20">
      <c r="B194" s="502"/>
      <c r="C194" s="503"/>
      <c r="D194" s="507"/>
      <c r="E194" s="511"/>
      <c r="F194" s="512"/>
      <c r="G194" s="472"/>
      <c r="H194" s="511"/>
      <c r="I194" s="512"/>
      <c r="J194" s="511"/>
      <c r="K194" s="516"/>
      <c r="L194" s="516"/>
      <c r="M194" s="512"/>
      <c r="N194" s="472"/>
      <c r="O194" s="475"/>
      <c r="P194" s="480"/>
      <c r="Q194" s="481"/>
      <c r="R194" s="482"/>
      <c r="S194" s="487"/>
      <c r="T194" s="233" t="s">
        <v>141</v>
      </c>
    </row>
    <row r="195" spans="2:20">
      <c r="B195" s="502"/>
      <c r="C195" s="503"/>
      <c r="D195" s="507"/>
      <c r="E195" s="511"/>
      <c r="F195" s="512"/>
      <c r="G195" s="472"/>
      <c r="H195" s="511"/>
      <c r="I195" s="512"/>
      <c r="J195" s="511"/>
      <c r="K195" s="516"/>
      <c r="L195" s="516"/>
      <c r="M195" s="512"/>
      <c r="N195" s="472"/>
      <c r="O195" s="475"/>
      <c r="P195" s="480"/>
      <c r="Q195" s="481"/>
      <c r="R195" s="482"/>
      <c r="S195" s="487"/>
      <c r="T195" s="233"/>
    </row>
    <row r="196" spans="2:20" ht="14.65" thickBot="1">
      <c r="B196" s="504"/>
      <c r="C196" s="505"/>
      <c r="D196" s="508"/>
      <c r="E196" s="513"/>
      <c r="F196" s="514"/>
      <c r="G196" s="473"/>
      <c r="H196" s="513"/>
      <c r="I196" s="514"/>
      <c r="J196" s="513"/>
      <c r="K196" s="517"/>
      <c r="L196" s="517"/>
      <c r="M196" s="514"/>
      <c r="N196" s="473"/>
      <c r="O196" s="476"/>
      <c r="P196" s="483"/>
      <c r="Q196" s="484"/>
      <c r="R196" s="485"/>
      <c r="S196" s="488"/>
      <c r="T196" s="234" t="s">
        <v>142</v>
      </c>
    </row>
    <row r="198" spans="2:20" ht="14.65" thickBot="1">
      <c r="B198" s="225" t="s">
        <v>144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89" t="s">
        <v>143</v>
      </c>
      <c r="O198" s="489"/>
      <c r="P198" s="489"/>
      <c r="Q198" s="489"/>
      <c r="R198" s="489"/>
      <c r="S198" s="489"/>
      <c r="T198" s="489"/>
    </row>
    <row r="199" spans="2:20" ht="30.75" customHeight="1" thickBot="1">
      <c r="B199" s="490" t="str">
        <f>IF(P189=P193,"",IF(P189&gt;P193,B189,B193))</f>
        <v/>
      </c>
      <c r="C199" s="491"/>
      <c r="D199" s="491"/>
      <c r="E199" s="492"/>
      <c r="F199" s="493" t="s">
        <v>145</v>
      </c>
      <c r="G199" s="493"/>
      <c r="H199" s="496">
        <f>IF(B199=B189,P189,P193)</f>
        <v>3</v>
      </c>
      <c r="I199" s="497"/>
      <c r="J199" s="236" t="s">
        <v>146</v>
      </c>
      <c r="K199" s="497">
        <f>IF(H199=P189,P193,P189)</f>
        <v>0</v>
      </c>
      <c r="L199" s="497"/>
      <c r="M199" s="498"/>
      <c r="N199" s="494"/>
      <c r="O199" s="494"/>
      <c r="P199" s="494"/>
      <c r="Q199" s="494"/>
      <c r="R199" s="494"/>
      <c r="S199" s="494"/>
      <c r="T199" s="495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63" t="s">
        <v>147</v>
      </c>
      <c r="C202" s="464"/>
      <c r="D202" s="464"/>
      <c r="E202" s="464"/>
      <c r="F202" s="464"/>
      <c r="G202" s="464"/>
      <c r="H202" s="465"/>
      <c r="I202" s="444" t="s">
        <v>148</v>
      </c>
      <c r="J202" s="464"/>
      <c r="K202" s="464"/>
      <c r="L202" s="464"/>
      <c r="M202" s="464"/>
      <c r="N202" s="464"/>
      <c r="O202" s="464"/>
      <c r="P202" s="464"/>
      <c r="Q202" s="464"/>
      <c r="R202" s="464"/>
      <c r="S202" s="464"/>
      <c r="T202" s="465"/>
    </row>
    <row r="203" spans="2:20">
      <c r="B203" s="466"/>
      <c r="C203" s="467"/>
      <c r="D203" s="468" t="s">
        <v>149</v>
      </c>
      <c r="E203" s="469"/>
      <c r="F203" s="469"/>
      <c r="G203" s="469"/>
      <c r="H203" s="470"/>
      <c r="I203" s="469"/>
      <c r="J203" s="469"/>
      <c r="K203" s="469"/>
      <c r="L203" s="469"/>
      <c r="M203" s="469"/>
      <c r="N203" s="469"/>
      <c r="O203" s="469"/>
      <c r="P203" s="469"/>
      <c r="Q203" s="467"/>
      <c r="R203" s="468" t="s">
        <v>149</v>
      </c>
      <c r="S203" s="469"/>
      <c r="T203" s="470"/>
    </row>
    <row r="204" spans="2:20">
      <c r="B204" s="453"/>
      <c r="C204" s="454"/>
      <c r="D204" s="455" t="s">
        <v>140</v>
      </c>
      <c r="E204" s="456"/>
      <c r="F204" s="456"/>
      <c r="G204" s="456"/>
      <c r="H204" s="457"/>
      <c r="I204" s="456"/>
      <c r="J204" s="456"/>
      <c r="K204" s="456"/>
      <c r="L204" s="456"/>
      <c r="M204" s="456"/>
      <c r="N204" s="456"/>
      <c r="O204" s="456"/>
      <c r="P204" s="456"/>
      <c r="Q204" s="454"/>
      <c r="R204" s="455" t="s">
        <v>140</v>
      </c>
      <c r="S204" s="456"/>
      <c r="T204" s="457"/>
    </row>
    <row r="205" spans="2:20" ht="14.65" thickBot="1">
      <c r="B205" s="458"/>
      <c r="C205" s="459"/>
      <c r="D205" s="460" t="s">
        <v>150</v>
      </c>
      <c r="E205" s="461"/>
      <c r="F205" s="461"/>
      <c r="G205" s="461"/>
      <c r="H205" s="462"/>
      <c r="I205" s="461"/>
      <c r="J205" s="461"/>
      <c r="K205" s="461"/>
      <c r="L205" s="461"/>
      <c r="M205" s="461"/>
      <c r="N205" s="461"/>
      <c r="O205" s="461"/>
      <c r="P205" s="461"/>
      <c r="Q205" s="459"/>
      <c r="R205" s="460" t="s">
        <v>150</v>
      </c>
      <c r="S205" s="461"/>
      <c r="T205" s="462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42" t="s">
        <v>151</v>
      </c>
      <c r="C207" s="443"/>
      <c r="D207" s="443"/>
      <c r="E207" s="443"/>
      <c r="F207" s="443"/>
      <c r="G207" s="443"/>
      <c r="H207" s="444"/>
      <c r="I207" s="445" t="s">
        <v>152</v>
      </c>
      <c r="J207" s="443"/>
      <c r="K207" s="443"/>
      <c r="L207" s="443"/>
      <c r="M207" s="443"/>
      <c r="N207" s="443"/>
      <c r="O207" s="443"/>
      <c r="P207" s="443"/>
      <c r="Q207" s="443"/>
      <c r="R207" s="443"/>
      <c r="S207" s="443"/>
      <c r="T207" s="446"/>
    </row>
    <row r="208" spans="2:20" ht="28.25" customHeight="1">
      <c r="B208" s="447"/>
      <c r="C208" s="448"/>
      <c r="D208" s="448"/>
      <c r="E208" s="448"/>
      <c r="F208" s="448"/>
      <c r="G208" s="448"/>
      <c r="H208" s="448"/>
      <c r="I208" s="448"/>
      <c r="J208" s="448"/>
      <c r="K208" s="448"/>
      <c r="L208" s="448"/>
      <c r="M208" s="448"/>
      <c r="N208" s="448"/>
      <c r="O208" s="448"/>
      <c r="P208" s="448"/>
      <c r="Q208" s="448"/>
      <c r="R208" s="448"/>
      <c r="S208" s="448"/>
      <c r="T208" s="449"/>
    </row>
    <row r="209" spans="1:20" ht="28.25" customHeight="1" thickBot="1">
      <c r="B209" s="450"/>
      <c r="C209" s="451"/>
      <c r="D209" s="451"/>
      <c r="E209" s="451"/>
      <c r="F209" s="451"/>
      <c r="G209" s="451"/>
      <c r="H209" s="451"/>
      <c r="I209" s="451"/>
      <c r="J209" s="451"/>
      <c r="K209" s="451"/>
      <c r="L209" s="451"/>
      <c r="M209" s="451"/>
      <c r="N209" s="451"/>
      <c r="O209" s="451"/>
      <c r="P209" s="451"/>
      <c r="Q209" s="451"/>
      <c r="R209" s="451"/>
      <c r="S209" s="451"/>
      <c r="T209" s="452"/>
    </row>
    <row r="216" spans="1:20" ht="29" customHeight="1" thickBot="1">
      <c r="A216" s="235">
        <v>6</v>
      </c>
    </row>
    <row r="217" spans="1:20" ht="15.75">
      <c r="E217" s="536" t="s">
        <v>124</v>
      </c>
      <c r="F217" s="537"/>
      <c r="G217" s="537"/>
      <c r="H217" s="537"/>
      <c r="I217" s="537"/>
      <c r="J217" s="537"/>
      <c r="K217" s="537"/>
      <c r="L217" s="537"/>
      <c r="M217" s="537"/>
      <c r="N217" s="537"/>
      <c r="O217" s="538"/>
    </row>
    <row r="218" spans="1:20" ht="15.75">
      <c r="E218" s="539" t="e">
        <f>IF(#REF!="","",#REF!)</f>
        <v>#REF!</v>
      </c>
      <c r="F218" s="540"/>
      <c r="G218" s="540"/>
      <c r="H218" s="540"/>
      <c r="I218" s="540"/>
      <c r="J218" s="540"/>
      <c r="K218" s="540"/>
      <c r="L218" s="540"/>
      <c r="M218" s="540"/>
      <c r="N218" s="540"/>
      <c r="O218" s="541"/>
    </row>
    <row r="219" spans="1:20" ht="15.75">
      <c r="E219" s="539" t="e">
        <f>IF(#REF!="","",#REF!)</f>
        <v>#REF!</v>
      </c>
      <c r="F219" s="540"/>
      <c r="G219" s="540"/>
      <c r="H219" s="540"/>
      <c r="I219" s="540"/>
      <c r="J219" s="540"/>
      <c r="K219" s="540"/>
      <c r="L219" s="540"/>
      <c r="M219" s="540"/>
      <c r="N219" s="540"/>
      <c r="O219" s="541"/>
    </row>
    <row r="220" spans="1:20" ht="15.75">
      <c r="E220" s="539"/>
      <c r="F220" s="540"/>
      <c r="G220" s="540"/>
      <c r="H220" s="540"/>
      <c r="I220" s="540"/>
      <c r="J220" s="540"/>
      <c r="K220" s="540"/>
      <c r="L220" s="540"/>
      <c r="M220" s="540"/>
      <c r="N220" s="540"/>
      <c r="O220" s="541"/>
    </row>
    <row r="221" spans="1:20" ht="15.75">
      <c r="E221" s="542" t="e">
        <f>IF(#REF!="","",#REF!)</f>
        <v>#REF!</v>
      </c>
      <c r="F221" s="543"/>
      <c r="G221" s="543"/>
      <c r="H221" s="543"/>
      <c r="I221" s="543"/>
      <c r="J221" s="543"/>
      <c r="K221" s="543"/>
      <c r="L221" s="543"/>
      <c r="M221" s="543"/>
      <c r="N221" s="543"/>
      <c r="O221" s="544"/>
    </row>
    <row r="222" spans="1:20" ht="16.149999999999999" thickBot="1">
      <c r="E222" s="545" t="e">
        <f>IF(#REF!="","",#REF!)</f>
        <v>#REF!</v>
      </c>
      <c r="F222" s="546"/>
      <c r="G222" s="546"/>
      <c r="H222" s="546"/>
      <c r="I222" s="546"/>
      <c r="J222" s="546"/>
      <c r="K222" s="546"/>
      <c r="L222" s="546"/>
      <c r="M222" s="546"/>
      <c r="N222" s="546"/>
      <c r="O222" s="547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128</v>
      </c>
      <c r="C225" s="448" t="s">
        <v>182</v>
      </c>
      <c r="D225" s="448"/>
      <c r="E225" s="448"/>
      <c r="F225" s="448"/>
      <c r="G225" s="448"/>
      <c r="H225" s="448"/>
      <c r="I225" s="225"/>
      <c r="J225" s="225"/>
      <c r="K225" s="448" t="s">
        <v>129</v>
      </c>
      <c r="L225" s="448"/>
      <c r="M225" s="448"/>
      <c r="N225" s="448"/>
      <c r="O225" s="448"/>
      <c r="P225" s="448"/>
      <c r="Q225" s="448" t="s">
        <v>130</v>
      </c>
      <c r="R225" s="448"/>
      <c r="S225" s="448"/>
      <c r="T225" s="226" t="s">
        <v>131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48"/>
      <c r="L226" s="448"/>
      <c r="M226" s="448"/>
      <c r="N226" s="448"/>
      <c r="O226" s="448"/>
      <c r="P226" s="448"/>
      <c r="Q226" s="448"/>
      <c r="R226" s="448"/>
      <c r="S226" s="448"/>
      <c r="T226" s="227"/>
    </row>
    <row r="227" spans="2:20">
      <c r="B227" s="225"/>
      <c r="C227" s="225"/>
      <c r="D227" s="529" t="s">
        <v>132</v>
      </c>
      <c r="E227" s="529"/>
      <c r="F227" s="529"/>
      <c r="G227" s="529"/>
      <c r="H227" s="301">
        <v>5</v>
      </c>
      <c r="I227" s="225"/>
      <c r="J227" s="225"/>
      <c r="K227" s="530" t="s">
        <v>133</v>
      </c>
      <c r="L227" s="531"/>
      <c r="M227" s="531"/>
      <c r="N227" s="531"/>
      <c r="O227" s="531"/>
      <c r="P227" s="532"/>
      <c r="Q227" s="448" t="s">
        <v>134</v>
      </c>
      <c r="R227" s="448"/>
      <c r="S227" s="448"/>
      <c r="T227" s="448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33" t="s">
        <v>135</v>
      </c>
      <c r="E230" s="534"/>
      <c r="F230" s="534"/>
      <c r="G230" s="534"/>
      <c r="H230" s="534"/>
      <c r="I230" s="534"/>
      <c r="J230" s="534"/>
      <c r="K230" s="534"/>
      <c r="L230" s="534"/>
      <c r="M230" s="534"/>
      <c r="N230" s="534"/>
      <c r="O230" s="535"/>
      <c r="P230" s="518" t="s">
        <v>136</v>
      </c>
      <c r="Q230" s="519"/>
      <c r="R230" s="520"/>
      <c r="S230" s="524" t="s">
        <v>137</v>
      </c>
      <c r="T230" s="526" t="s">
        <v>138</v>
      </c>
    </row>
    <row r="231" spans="2:20" s="1" customFormat="1" ht="29" customHeight="1" thickBot="1">
      <c r="B231" s="228" t="s">
        <v>139</v>
      </c>
      <c r="C231" s="229"/>
      <c r="D231" s="230">
        <v>1</v>
      </c>
      <c r="E231" s="528">
        <v>2</v>
      </c>
      <c r="F231" s="528"/>
      <c r="G231" s="302">
        <v>3</v>
      </c>
      <c r="H231" s="528">
        <v>4</v>
      </c>
      <c r="I231" s="528"/>
      <c r="J231" s="528">
        <v>5</v>
      </c>
      <c r="K231" s="528"/>
      <c r="L231" s="528"/>
      <c r="M231" s="528"/>
      <c r="N231" s="302">
        <v>6</v>
      </c>
      <c r="O231" s="231">
        <v>7</v>
      </c>
      <c r="P231" s="521"/>
      <c r="Q231" s="522"/>
      <c r="R231" s="523"/>
      <c r="S231" s="525"/>
      <c r="T231" s="527"/>
    </row>
    <row r="232" spans="2:20">
      <c r="B232" s="500" t="str">
        <f>IF(X!C18="","",X!C18)</f>
        <v/>
      </c>
      <c r="C232" s="501"/>
      <c r="D232" s="506">
        <f>IF(X!F18="","",X!F18)</f>
        <v>6</v>
      </c>
      <c r="E232" s="509">
        <f>IF(X!H18="","",X!H18)</f>
        <v>5</v>
      </c>
      <c r="F232" s="510"/>
      <c r="G232" s="471">
        <f>IF(X!J18="","",X!J18)</f>
        <v>7</v>
      </c>
      <c r="H232" s="509" t="str">
        <f>IF(X!L18="","",X!L18)</f>
        <v/>
      </c>
      <c r="I232" s="510"/>
      <c r="J232" s="509" t="str">
        <f>IF(X!N18="","",X!N18)</f>
        <v/>
      </c>
      <c r="K232" s="515"/>
      <c r="L232" s="515"/>
      <c r="M232" s="510"/>
      <c r="N232" s="471" t="str">
        <f>IF(X!P18="","",X!P18)</f>
        <v/>
      </c>
      <c r="O232" s="474" t="str">
        <f>IF(X!R18="","",X!R18)</f>
        <v/>
      </c>
      <c r="P232" s="477">
        <f>IF(X!T18="","",X!T18)</f>
        <v>0</v>
      </c>
      <c r="Q232" s="478"/>
      <c r="R232" s="479"/>
      <c r="S232" s="499"/>
      <c r="T232" s="232" t="s">
        <v>140</v>
      </c>
    </row>
    <row r="233" spans="2:20">
      <c r="B233" s="502"/>
      <c r="C233" s="503"/>
      <c r="D233" s="507"/>
      <c r="E233" s="511"/>
      <c r="F233" s="512"/>
      <c r="G233" s="472"/>
      <c r="H233" s="511"/>
      <c r="I233" s="512"/>
      <c r="J233" s="511"/>
      <c r="K233" s="516"/>
      <c r="L233" s="516"/>
      <c r="M233" s="512"/>
      <c r="N233" s="472"/>
      <c r="O233" s="475"/>
      <c r="P233" s="480"/>
      <c r="Q233" s="481"/>
      <c r="R233" s="482"/>
      <c r="S233" s="487"/>
      <c r="T233" s="233" t="s">
        <v>141</v>
      </c>
    </row>
    <row r="234" spans="2:20">
      <c r="B234" s="502"/>
      <c r="C234" s="503"/>
      <c r="D234" s="507"/>
      <c r="E234" s="511"/>
      <c r="F234" s="512"/>
      <c r="G234" s="472"/>
      <c r="H234" s="511"/>
      <c r="I234" s="512"/>
      <c r="J234" s="511"/>
      <c r="K234" s="516"/>
      <c r="L234" s="516"/>
      <c r="M234" s="512"/>
      <c r="N234" s="472"/>
      <c r="O234" s="475"/>
      <c r="P234" s="480"/>
      <c r="Q234" s="481"/>
      <c r="R234" s="482"/>
      <c r="S234" s="487"/>
      <c r="T234" s="233"/>
    </row>
    <row r="235" spans="2:20" ht="14.65" thickBot="1">
      <c r="B235" s="504"/>
      <c r="C235" s="505"/>
      <c r="D235" s="508"/>
      <c r="E235" s="513"/>
      <c r="F235" s="514"/>
      <c r="G235" s="473"/>
      <c r="H235" s="513"/>
      <c r="I235" s="514"/>
      <c r="J235" s="513"/>
      <c r="K235" s="517"/>
      <c r="L235" s="517"/>
      <c r="M235" s="514"/>
      <c r="N235" s="473"/>
      <c r="O235" s="476"/>
      <c r="P235" s="483"/>
      <c r="Q235" s="484"/>
      <c r="R235" s="485"/>
      <c r="S235" s="488"/>
      <c r="T235" s="234" t="s">
        <v>142</v>
      </c>
    </row>
    <row r="236" spans="2:20">
      <c r="B236" s="500" t="str">
        <f>IF(X!E18="","",X!E18)</f>
        <v/>
      </c>
      <c r="C236" s="501"/>
      <c r="D236" s="506">
        <f>IF(X!G18="","",X!G18)</f>
        <v>11</v>
      </c>
      <c r="E236" s="509">
        <f>IF(X!I18="","",X!I18)</f>
        <v>11</v>
      </c>
      <c r="F236" s="510"/>
      <c r="G236" s="471">
        <f>IF(X!K18="","",X!K18)</f>
        <v>11</v>
      </c>
      <c r="H236" s="509" t="str">
        <f>IF(X!M18="","",X!M18)</f>
        <v/>
      </c>
      <c r="I236" s="510"/>
      <c r="J236" s="509" t="str">
        <f>IF(X!O18="","",X!O18)</f>
        <v/>
      </c>
      <c r="K236" s="515"/>
      <c r="L236" s="515"/>
      <c r="M236" s="510"/>
      <c r="N236" s="471" t="str">
        <f>IF(X!Q18="","",X!Q18)</f>
        <v/>
      </c>
      <c r="O236" s="474" t="str">
        <f>IF(X!S18="","",X!S18)</f>
        <v/>
      </c>
      <c r="P236" s="477">
        <f>IF(X!U18="","",X!U18)</f>
        <v>3</v>
      </c>
      <c r="Q236" s="478"/>
      <c r="R236" s="479"/>
      <c r="S236" s="486"/>
      <c r="T236" s="233" t="s">
        <v>140</v>
      </c>
    </row>
    <row r="237" spans="2:20">
      <c r="B237" s="502"/>
      <c r="C237" s="503"/>
      <c r="D237" s="507"/>
      <c r="E237" s="511"/>
      <c r="F237" s="512"/>
      <c r="G237" s="472"/>
      <c r="H237" s="511"/>
      <c r="I237" s="512"/>
      <c r="J237" s="511"/>
      <c r="K237" s="516"/>
      <c r="L237" s="516"/>
      <c r="M237" s="512"/>
      <c r="N237" s="472"/>
      <c r="O237" s="475"/>
      <c r="P237" s="480"/>
      <c r="Q237" s="481"/>
      <c r="R237" s="482"/>
      <c r="S237" s="487"/>
      <c r="T237" s="233" t="s">
        <v>141</v>
      </c>
    </row>
    <row r="238" spans="2:20">
      <c r="B238" s="502"/>
      <c r="C238" s="503"/>
      <c r="D238" s="507"/>
      <c r="E238" s="511"/>
      <c r="F238" s="512"/>
      <c r="G238" s="472"/>
      <c r="H238" s="511"/>
      <c r="I238" s="512"/>
      <c r="J238" s="511"/>
      <c r="K238" s="516"/>
      <c r="L238" s="516"/>
      <c r="M238" s="512"/>
      <c r="N238" s="472"/>
      <c r="O238" s="475"/>
      <c r="P238" s="480"/>
      <c r="Q238" s="481"/>
      <c r="R238" s="482"/>
      <c r="S238" s="487"/>
      <c r="T238" s="233"/>
    </row>
    <row r="239" spans="2:20" ht="14.65" thickBot="1">
      <c r="B239" s="504"/>
      <c r="C239" s="505"/>
      <c r="D239" s="508"/>
      <c r="E239" s="513"/>
      <c r="F239" s="514"/>
      <c r="G239" s="473"/>
      <c r="H239" s="513"/>
      <c r="I239" s="514"/>
      <c r="J239" s="513"/>
      <c r="K239" s="517"/>
      <c r="L239" s="517"/>
      <c r="M239" s="514"/>
      <c r="N239" s="473"/>
      <c r="O239" s="476"/>
      <c r="P239" s="483"/>
      <c r="Q239" s="484"/>
      <c r="R239" s="485"/>
      <c r="S239" s="488"/>
      <c r="T239" s="234" t="s">
        <v>142</v>
      </c>
    </row>
    <row r="241" spans="2:20" ht="14.65" thickBot="1">
      <c r="B241" s="225" t="s">
        <v>144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89" t="s">
        <v>143</v>
      </c>
      <c r="O241" s="489"/>
      <c r="P241" s="489"/>
      <c r="Q241" s="489"/>
      <c r="R241" s="489"/>
      <c r="S241" s="489"/>
      <c r="T241" s="489"/>
    </row>
    <row r="242" spans="2:20" ht="30.75" customHeight="1" thickBot="1">
      <c r="B242" s="490" t="str">
        <f>IF(P232=P236,"",IF(P232&gt;P236,B232,B236))</f>
        <v/>
      </c>
      <c r="C242" s="491"/>
      <c r="D242" s="491"/>
      <c r="E242" s="492"/>
      <c r="F242" s="493" t="s">
        <v>145</v>
      </c>
      <c r="G242" s="493"/>
      <c r="H242" s="496">
        <f>IF(B242=B232,P232,P236)</f>
        <v>0</v>
      </c>
      <c r="I242" s="497"/>
      <c r="J242" s="236" t="s">
        <v>146</v>
      </c>
      <c r="K242" s="497">
        <f>IF(H242=P232,P236,P232)</f>
        <v>3</v>
      </c>
      <c r="L242" s="497"/>
      <c r="M242" s="498"/>
      <c r="N242" s="494"/>
      <c r="O242" s="494"/>
      <c r="P242" s="494"/>
      <c r="Q242" s="494"/>
      <c r="R242" s="494"/>
      <c r="S242" s="494"/>
      <c r="T242" s="495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63" t="s">
        <v>147</v>
      </c>
      <c r="C245" s="464"/>
      <c r="D245" s="464"/>
      <c r="E245" s="464"/>
      <c r="F245" s="464"/>
      <c r="G245" s="464"/>
      <c r="H245" s="465"/>
      <c r="I245" s="444" t="s">
        <v>148</v>
      </c>
      <c r="J245" s="464"/>
      <c r="K245" s="464"/>
      <c r="L245" s="464"/>
      <c r="M245" s="464"/>
      <c r="N245" s="464"/>
      <c r="O245" s="464"/>
      <c r="P245" s="464"/>
      <c r="Q245" s="464"/>
      <c r="R245" s="464"/>
      <c r="S245" s="464"/>
      <c r="T245" s="465"/>
    </row>
    <row r="246" spans="2:20">
      <c r="B246" s="466"/>
      <c r="C246" s="467"/>
      <c r="D246" s="468" t="s">
        <v>149</v>
      </c>
      <c r="E246" s="469"/>
      <c r="F246" s="469"/>
      <c r="G246" s="469"/>
      <c r="H246" s="470"/>
      <c r="I246" s="469"/>
      <c r="J246" s="469"/>
      <c r="K246" s="469"/>
      <c r="L246" s="469"/>
      <c r="M246" s="469"/>
      <c r="N246" s="469"/>
      <c r="O246" s="469"/>
      <c r="P246" s="469"/>
      <c r="Q246" s="467"/>
      <c r="R246" s="468" t="s">
        <v>149</v>
      </c>
      <c r="S246" s="469"/>
      <c r="T246" s="470"/>
    </row>
    <row r="247" spans="2:20">
      <c r="B247" s="453"/>
      <c r="C247" s="454"/>
      <c r="D247" s="455" t="s">
        <v>140</v>
      </c>
      <c r="E247" s="456"/>
      <c r="F247" s="456"/>
      <c r="G247" s="456"/>
      <c r="H247" s="457"/>
      <c r="I247" s="456"/>
      <c r="J247" s="456"/>
      <c r="K247" s="456"/>
      <c r="L247" s="456"/>
      <c r="M247" s="456"/>
      <c r="N247" s="456"/>
      <c r="O247" s="456"/>
      <c r="P247" s="456"/>
      <c r="Q247" s="454"/>
      <c r="R247" s="455" t="s">
        <v>140</v>
      </c>
      <c r="S247" s="456"/>
      <c r="T247" s="457"/>
    </row>
    <row r="248" spans="2:20" ht="14.65" thickBot="1">
      <c r="B248" s="458"/>
      <c r="C248" s="459"/>
      <c r="D248" s="460" t="s">
        <v>150</v>
      </c>
      <c r="E248" s="461"/>
      <c r="F248" s="461"/>
      <c r="G248" s="461"/>
      <c r="H248" s="462"/>
      <c r="I248" s="461"/>
      <c r="J248" s="461"/>
      <c r="K248" s="461"/>
      <c r="L248" s="461"/>
      <c r="M248" s="461"/>
      <c r="N248" s="461"/>
      <c r="O248" s="461"/>
      <c r="P248" s="461"/>
      <c r="Q248" s="459"/>
      <c r="R248" s="460" t="s">
        <v>150</v>
      </c>
      <c r="S248" s="461"/>
      <c r="T248" s="462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42" t="s">
        <v>151</v>
      </c>
      <c r="C250" s="443"/>
      <c r="D250" s="443"/>
      <c r="E250" s="443"/>
      <c r="F250" s="443"/>
      <c r="G250" s="443"/>
      <c r="H250" s="444"/>
      <c r="I250" s="445" t="s">
        <v>152</v>
      </c>
      <c r="J250" s="443"/>
      <c r="K250" s="443"/>
      <c r="L250" s="443"/>
      <c r="M250" s="443"/>
      <c r="N250" s="443"/>
      <c r="O250" s="443"/>
      <c r="P250" s="443"/>
      <c r="Q250" s="443"/>
      <c r="R250" s="443"/>
      <c r="S250" s="443"/>
      <c r="T250" s="446"/>
    </row>
    <row r="251" spans="2:20" ht="28.25" customHeight="1">
      <c r="B251" s="447"/>
      <c r="C251" s="448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  <c r="O251" s="448"/>
      <c r="P251" s="448"/>
      <c r="Q251" s="448"/>
      <c r="R251" s="448"/>
      <c r="S251" s="448"/>
      <c r="T251" s="449"/>
    </row>
    <row r="252" spans="2:20" ht="28.25" customHeight="1" thickBot="1">
      <c r="B252" s="450"/>
      <c r="C252" s="451"/>
      <c r="D252" s="451"/>
      <c r="E252" s="451"/>
      <c r="F252" s="451"/>
      <c r="G252" s="451"/>
      <c r="H252" s="451"/>
      <c r="I252" s="451"/>
      <c r="J252" s="451"/>
      <c r="K252" s="451"/>
      <c r="L252" s="451"/>
      <c r="M252" s="451"/>
      <c r="N252" s="451"/>
      <c r="O252" s="451"/>
      <c r="P252" s="451"/>
      <c r="Q252" s="451"/>
      <c r="R252" s="451"/>
      <c r="S252" s="451"/>
      <c r="T252" s="452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B17" sqref="B17: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78" t="s">
        <v>0</v>
      </c>
      <c r="C1" s="578"/>
      <c r="D1" s="578"/>
      <c r="E1" s="3" t="s">
        <v>184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23" t="s">
        <v>1</v>
      </c>
      <c r="R1" s="423"/>
      <c r="S1" s="423"/>
      <c r="T1" s="423"/>
      <c r="U1" s="42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579" t="s">
        <v>3</v>
      </c>
      <c r="D2" s="579"/>
      <c r="E2" s="580"/>
      <c r="F2" s="430">
        <v>1</v>
      </c>
      <c r="G2" s="428"/>
      <c r="H2" s="429">
        <v>2</v>
      </c>
      <c r="I2" s="428"/>
      <c r="J2" s="429">
        <v>3</v>
      </c>
      <c r="K2" s="428"/>
      <c r="L2" s="429">
        <v>4</v>
      </c>
      <c r="M2" s="430"/>
      <c r="N2" s="431" t="s">
        <v>4</v>
      </c>
      <c r="O2" s="432"/>
      <c r="P2" s="433" t="s">
        <v>76</v>
      </c>
      <c r="Q2" s="434"/>
      <c r="R2" s="435" t="s">
        <v>5</v>
      </c>
      <c r="S2" s="435"/>
      <c r="T2" s="100" t="s">
        <v>6</v>
      </c>
      <c r="W2" s="6">
        <v>1</v>
      </c>
      <c r="X2" s="439" t="str">
        <f>IF(ISERROR(INDEX($C$3:$C$6,MATCH(W2,$T$3:$T$6,0))),"",(INDEX($C$3:$C$6,MATCH(W2,$T$3:$T$6,0))))</f>
        <v/>
      </c>
      <c r="Y2" s="440"/>
      <c r="Z2" s="441"/>
      <c r="AB2" s="420" t="s">
        <v>77</v>
      </c>
      <c r="AC2" s="420"/>
      <c r="AD2" s="420"/>
      <c r="AE2" s="420"/>
      <c r="AG2" s="5" t="s">
        <v>78</v>
      </c>
      <c r="AK2" s="421" t="s">
        <v>79</v>
      </c>
      <c r="AL2" s="421"/>
      <c r="AP2" s="5" t="s">
        <v>80</v>
      </c>
    </row>
    <row r="3" spans="2:47" ht="24" customHeight="1">
      <c r="B3" s="172">
        <v>1</v>
      </c>
      <c r="C3" s="576" t="str">
        <f>IF(GROUPS!H14="","",GROUPS!H14)</f>
        <v/>
      </c>
      <c r="D3" s="576"/>
      <c r="E3" s="577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69</v>
      </c>
      <c r="R3" s="413">
        <f>IF(ISERROR(IF(AND(T9="",T13="",T17=""),"",SUM(AB3:AD3)+(N3-O3)/1000)+(AK3/10000)),"",IF(AND(T9="",T13="",T17=""),"",SUM(AB3:AD3)+(N3-O3)/1000)+(AK3/10000)+(AG3/100000))</f>
        <v>6.0124199999999997</v>
      </c>
      <c r="S3" s="413"/>
      <c r="T3" s="112" t="str">
        <f>IF(ISERROR(IF(C3="","",RANK(R3,$R$3:$S$6,0))),"",IF(C3="","",RANK(R3,$R$3:$S$6,0)))</f>
        <v/>
      </c>
      <c r="U3" s="8"/>
      <c r="V3" s="8"/>
      <c r="W3" s="6">
        <v>2</v>
      </c>
      <c r="X3" s="439" t="str">
        <f t="shared" ref="X3:X5" si="0">IF(ISERROR(INDEX($C$3:$C$6,MATCH(W3,$T$3:$T$6,0))),"",(INDEX($C$3:$C$6,MATCH(W3,$T$3:$T$6,0))))</f>
        <v/>
      </c>
      <c r="Y3" s="440"/>
      <c r="Z3" s="441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408">
        <f>SUM(AH3:AJ3)-SUM(AM3:AO3)</f>
        <v>43</v>
      </c>
      <c r="AL3" s="409"/>
      <c r="AM3" s="9">
        <f>AH5</f>
        <v>11</v>
      </c>
      <c r="AN3" s="9">
        <f>AI4</f>
        <v>43</v>
      </c>
      <c r="AO3" s="9">
        <f>AJ6</f>
        <v>15</v>
      </c>
      <c r="AP3" s="8">
        <f>SUM(AM3:AO3)</f>
        <v>69</v>
      </c>
    </row>
    <row r="4" spans="2:47" ht="24" customHeight="1">
      <c r="B4" s="172">
        <v>2</v>
      </c>
      <c r="C4" s="576" t="str">
        <f>IF(GROUPS!H15="","",GROUPS!H15)</f>
        <v/>
      </c>
      <c r="D4" s="576"/>
      <c r="E4" s="577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13">
        <f>IF(ISERROR(IF(AND(T10="",U13="",U18=""),"",SUM(AB4:AD4)+(N4-O4)/1000)+(AK4/10000)+(AG4/100000)),"",IF(AND(T10="",U13="",U18=""),"",SUM(AB4:AD4)+(N4-O4)/1000)+(AK4/10000)+(AG4/100000))</f>
        <v>5.0088899999999992</v>
      </c>
      <c r="S4" s="413"/>
      <c r="T4" s="112" t="str">
        <f>IF(ISERROR(IF(C4="","",RANK(R4,$R$3:$S$6,0))),"",IF(C4="","",RANK(R4,$R$3:$S$6,0)))</f>
        <v/>
      </c>
      <c r="U4" s="8"/>
      <c r="V4" s="8"/>
      <c r="W4" s="6">
        <v>3</v>
      </c>
      <c r="X4" s="436" t="str">
        <f t="shared" si="0"/>
        <v/>
      </c>
      <c r="Y4" s="437"/>
      <c r="Z4" s="438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408">
        <f t="shared" ref="AK4:AK6" si="2">SUM(AH4:AJ4)-SUM(AM4:AO4)</f>
        <v>28</v>
      </c>
      <c r="AL4" s="409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76" t="str">
        <f>IF(GROUPS!H16="","",GROUPS!H16)</f>
        <v/>
      </c>
      <c r="D5" s="576"/>
      <c r="E5" s="577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80</v>
      </c>
      <c r="Q5" s="111">
        <f>IF(AND(U9="",T14="",T18=""),"",AP5)</f>
        <v>106</v>
      </c>
      <c r="R5" s="413">
        <f>IF(ISERROR(IF(AND(U9="",T14="",T18=""),"",SUM(AB5:AD5)+(N5-O5)/1000)+(AK5/10000)+(AG5/100000)),"",IF(AND(U9="",T14="",T18=""),"",SUM(AB5:AD5)+(N5-O5)/1000)+(AK5/10000)+(AG5/100000))</f>
        <v>3.9931999999999999</v>
      </c>
      <c r="S5" s="413"/>
      <c r="T5" s="112" t="str">
        <f>IF(ISERROR(IF(C5="","",RANK(R5,$R$3:$S$6,0))),"",IF(C5="","",RANK(R5,$R$3:$S$6,0)))</f>
        <v/>
      </c>
      <c r="U5" s="8"/>
      <c r="V5" s="8"/>
      <c r="W5" s="6">
        <v>4</v>
      </c>
      <c r="X5" s="436" t="str">
        <f t="shared" si="0"/>
        <v/>
      </c>
      <c r="Y5" s="437"/>
      <c r="Z5" s="438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80</v>
      </c>
      <c r="AH5" s="9">
        <f>G9+I9+K9+M9+O9+Q9+S9</f>
        <v>11</v>
      </c>
      <c r="AI5" s="9">
        <f>F14+H14+J14+L14+N14+P14+R14</f>
        <v>51</v>
      </c>
      <c r="AJ5" s="9">
        <f>F18+H18+J18+L18+N18+P18+R18</f>
        <v>18</v>
      </c>
      <c r="AK5" s="408">
        <f t="shared" si="2"/>
        <v>-26</v>
      </c>
      <c r="AL5" s="409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81" t="str">
        <f>IF(GROUPS!H17="","",GROUPS!H17)</f>
        <v/>
      </c>
      <c r="D6" s="581"/>
      <c r="E6" s="582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407">
        <f>IF(ISERROR(IF(AND(U10="",U14="",U17=""),"",SUM(AB6:AD6)+(N6-O6)/1000)+(AK6/10000)+(AG6/100000)),"",IF(AND(U10="",U14="",U17=""),"",SUM(AB6:AD6)+(N6-O6)/1000)+(AK6/10000)+(AG6/100000))</f>
        <v>2.9892199999999995</v>
      </c>
      <c r="S6" s="407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408">
        <f t="shared" si="2"/>
        <v>-45</v>
      </c>
      <c r="AL6" s="409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373</v>
      </c>
      <c r="Q7" s="127">
        <f>SUM(Q3:Q6)</f>
        <v>373</v>
      </c>
    </row>
    <row r="8" spans="2:47" ht="18.399999999999999" thickBot="1">
      <c r="B8" s="394" t="s">
        <v>7</v>
      </c>
      <c r="C8" s="399"/>
      <c r="D8" s="399"/>
      <c r="E8" s="395"/>
      <c r="F8" s="400" t="s">
        <v>8</v>
      </c>
      <c r="G8" s="401"/>
      <c r="H8" s="397" t="s">
        <v>9</v>
      </c>
      <c r="I8" s="401"/>
      <c r="J8" s="397" t="s">
        <v>10</v>
      </c>
      <c r="K8" s="401"/>
      <c r="L8" s="397" t="s">
        <v>11</v>
      </c>
      <c r="M8" s="401"/>
      <c r="N8" s="397" t="s">
        <v>12</v>
      </c>
      <c r="O8" s="401"/>
      <c r="P8" s="397" t="s">
        <v>13</v>
      </c>
      <c r="Q8" s="401"/>
      <c r="R8" s="397" t="s">
        <v>14</v>
      </c>
      <c r="S8" s="398"/>
      <c r="T8" s="394" t="s">
        <v>15</v>
      </c>
      <c r="U8" s="395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94" t="s">
        <v>16</v>
      </c>
      <c r="C12" s="399"/>
      <c r="D12" s="399"/>
      <c r="E12" s="395"/>
      <c r="F12" s="400" t="s">
        <v>8</v>
      </c>
      <c r="G12" s="401"/>
      <c r="H12" s="397" t="s">
        <v>9</v>
      </c>
      <c r="I12" s="401"/>
      <c r="J12" s="397" t="s">
        <v>10</v>
      </c>
      <c r="K12" s="401"/>
      <c r="L12" s="397" t="s">
        <v>11</v>
      </c>
      <c r="M12" s="401"/>
      <c r="N12" s="397" t="s">
        <v>12</v>
      </c>
      <c r="O12" s="401"/>
      <c r="P12" s="397" t="s">
        <v>13</v>
      </c>
      <c r="Q12" s="401"/>
      <c r="R12" s="397" t="s">
        <v>14</v>
      </c>
      <c r="S12" s="398"/>
      <c r="T12" s="394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9"/>
      <c r="D16" s="399"/>
      <c r="E16" s="395"/>
      <c r="F16" s="400" t="s">
        <v>8</v>
      </c>
      <c r="G16" s="401"/>
      <c r="H16" s="397" t="s">
        <v>9</v>
      </c>
      <c r="I16" s="401"/>
      <c r="J16" s="397" t="s">
        <v>10</v>
      </c>
      <c r="K16" s="401"/>
      <c r="L16" s="397" t="s">
        <v>11</v>
      </c>
      <c r="M16" s="401"/>
      <c r="N16" s="397" t="s">
        <v>12</v>
      </c>
      <c r="O16" s="401"/>
      <c r="P16" s="397" t="s">
        <v>13</v>
      </c>
      <c r="Q16" s="401"/>
      <c r="R16" s="397" t="s">
        <v>14</v>
      </c>
      <c r="S16" s="398"/>
      <c r="T16" s="394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187</v>
      </c>
    </row>
    <row r="21" spans="2:41"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zoomScale="90" zoomScaleNormal="90" workbookViewId="0">
      <selection activeCell="B17" sqref="B17:C20"/>
    </sheetView>
  </sheetViews>
  <sheetFormatPr defaultRowHeight="14.25"/>
  <cols>
    <col min="1" max="1" width="1.66406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36" t="s">
        <v>124</v>
      </c>
      <c r="F2" s="537"/>
      <c r="G2" s="537"/>
      <c r="H2" s="537"/>
      <c r="I2" s="537"/>
      <c r="J2" s="537"/>
      <c r="K2" s="537"/>
      <c r="L2" s="537"/>
      <c r="M2" s="537"/>
      <c r="N2" s="537"/>
      <c r="O2" s="538"/>
    </row>
    <row r="3" spans="1:20" ht="15.75">
      <c r="E3" s="539" t="e">
        <f>IF(#REF!="","",#REF!)</f>
        <v>#REF!</v>
      </c>
      <c r="F3" s="540"/>
      <c r="G3" s="540"/>
      <c r="H3" s="540"/>
      <c r="I3" s="540"/>
      <c r="J3" s="540"/>
      <c r="K3" s="540"/>
      <c r="L3" s="540"/>
      <c r="M3" s="540"/>
      <c r="N3" s="540"/>
      <c r="O3" s="541"/>
    </row>
    <row r="4" spans="1:20" ht="15.75">
      <c r="E4" s="539" t="e">
        <f>IF(#REF!="","",#REF!)</f>
        <v>#REF!</v>
      </c>
      <c r="F4" s="540"/>
      <c r="G4" s="540"/>
      <c r="H4" s="540"/>
      <c r="I4" s="540"/>
      <c r="J4" s="540"/>
      <c r="K4" s="540"/>
      <c r="L4" s="540"/>
      <c r="M4" s="540"/>
      <c r="N4" s="540"/>
      <c r="O4" s="541"/>
    </row>
    <row r="5" spans="1:20" ht="15.75">
      <c r="E5" s="539"/>
      <c r="F5" s="540"/>
      <c r="G5" s="540"/>
      <c r="H5" s="540"/>
      <c r="I5" s="540"/>
      <c r="J5" s="540"/>
      <c r="K5" s="540"/>
      <c r="L5" s="540"/>
      <c r="M5" s="540"/>
      <c r="N5" s="540"/>
      <c r="O5" s="541"/>
    </row>
    <row r="6" spans="1:20" ht="15.75">
      <c r="E6" s="542" t="e">
        <f>IF(#REF!="","",#REF!)</f>
        <v>#REF!</v>
      </c>
      <c r="F6" s="543"/>
      <c r="G6" s="543"/>
      <c r="H6" s="543"/>
      <c r="I6" s="543"/>
      <c r="J6" s="543"/>
      <c r="K6" s="543"/>
      <c r="L6" s="543"/>
      <c r="M6" s="543"/>
      <c r="N6" s="543"/>
      <c r="O6" s="544"/>
    </row>
    <row r="7" spans="1:20" ht="16.149999999999999" thickBot="1">
      <c r="E7" s="573" t="e">
        <f>IF(#REF!="","",#REF!)</f>
        <v>#REF!</v>
      </c>
      <c r="F7" s="574"/>
      <c r="G7" s="574"/>
      <c r="H7" s="574"/>
      <c r="I7" s="574"/>
      <c r="J7" s="574"/>
      <c r="K7" s="574"/>
      <c r="L7" s="574"/>
      <c r="M7" s="574"/>
      <c r="N7" s="574"/>
      <c r="O7" s="575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128</v>
      </c>
      <c r="C10" s="448" t="s">
        <v>183</v>
      </c>
      <c r="D10" s="448"/>
      <c r="E10" s="448"/>
      <c r="F10" s="448"/>
      <c r="G10" s="448"/>
      <c r="H10" s="448"/>
      <c r="I10" s="225"/>
      <c r="J10" s="225"/>
      <c r="K10" s="448" t="s">
        <v>129</v>
      </c>
      <c r="L10" s="448"/>
      <c r="M10" s="448"/>
      <c r="N10" s="448"/>
      <c r="O10" s="448"/>
      <c r="P10" s="448"/>
      <c r="Q10" s="448" t="s">
        <v>130</v>
      </c>
      <c r="R10" s="448"/>
      <c r="S10" s="448"/>
      <c r="T10" s="226" t="s">
        <v>131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48"/>
      <c r="L11" s="448"/>
      <c r="M11" s="448"/>
      <c r="N11" s="448"/>
      <c r="O11" s="448"/>
      <c r="P11" s="448"/>
      <c r="Q11" s="448"/>
      <c r="R11" s="448"/>
      <c r="S11" s="448"/>
      <c r="T11" s="227"/>
    </row>
    <row r="12" spans="1:20">
      <c r="B12" s="225"/>
      <c r="C12" s="225"/>
      <c r="D12" s="529" t="s">
        <v>132</v>
      </c>
      <c r="E12" s="529"/>
      <c r="F12" s="529"/>
      <c r="G12" s="529"/>
      <c r="H12" s="226">
        <v>5</v>
      </c>
      <c r="I12" s="225"/>
      <c r="J12" s="225"/>
      <c r="K12" s="530" t="s">
        <v>133</v>
      </c>
      <c r="L12" s="531"/>
      <c r="M12" s="531"/>
      <c r="N12" s="531"/>
      <c r="O12" s="531"/>
      <c r="P12" s="532"/>
      <c r="Q12" s="448" t="s">
        <v>134</v>
      </c>
      <c r="R12" s="448"/>
      <c r="S12" s="448"/>
      <c r="T12" s="448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33" t="s">
        <v>135</v>
      </c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5"/>
      <c r="P15" s="518" t="s">
        <v>136</v>
      </c>
      <c r="Q15" s="519"/>
      <c r="R15" s="520"/>
      <c r="S15" s="524" t="s">
        <v>137</v>
      </c>
      <c r="T15" s="526" t="s">
        <v>138</v>
      </c>
    </row>
    <row r="16" spans="1:20" s="1" customFormat="1" ht="29" customHeight="1" thickBot="1">
      <c r="B16" s="228" t="s">
        <v>139</v>
      </c>
      <c r="C16" s="229"/>
      <c r="D16" s="230">
        <v>1</v>
      </c>
      <c r="E16" s="528">
        <v>2</v>
      </c>
      <c r="F16" s="528"/>
      <c r="G16" s="306">
        <v>3</v>
      </c>
      <c r="H16" s="528">
        <v>4</v>
      </c>
      <c r="I16" s="528"/>
      <c r="J16" s="528">
        <v>5</v>
      </c>
      <c r="K16" s="528"/>
      <c r="L16" s="528"/>
      <c r="M16" s="528"/>
      <c r="N16" s="306">
        <v>6</v>
      </c>
      <c r="O16" s="231">
        <v>7</v>
      </c>
      <c r="P16" s="521"/>
      <c r="Q16" s="522"/>
      <c r="R16" s="523"/>
      <c r="S16" s="525"/>
      <c r="T16" s="527"/>
    </row>
    <row r="17" spans="2:20" ht="14.45" customHeight="1">
      <c r="B17" s="500" t="str">
        <f>IF(XI!C9="","",XI!C9)</f>
        <v/>
      </c>
      <c r="C17" s="501"/>
      <c r="D17" s="506">
        <f>IF(XI!F9="","",XI!F9)</f>
        <v>11</v>
      </c>
      <c r="E17" s="509">
        <f>IF(XI!H9="","",XI!H9)</f>
        <v>11</v>
      </c>
      <c r="F17" s="510"/>
      <c r="G17" s="548">
        <f>IF(XI!J9="","",XI!J9)</f>
        <v>11</v>
      </c>
      <c r="H17" s="548" t="str">
        <f>IF(XI!L9="","",XI!L9)</f>
        <v/>
      </c>
      <c r="I17" s="548"/>
      <c r="J17" s="548" t="str">
        <f>IF(XI!N9="","",XI!N9)</f>
        <v/>
      </c>
      <c r="K17" s="548"/>
      <c r="L17" s="548"/>
      <c r="M17" s="548"/>
      <c r="N17" s="548" t="str">
        <f>IF(XI!P9="","",XI!P9)</f>
        <v/>
      </c>
      <c r="O17" s="551" t="str">
        <f>IF(XI!R9="","",XI!R9)</f>
        <v/>
      </c>
      <c r="P17" s="554">
        <f>IF(XI!T9="","",XI!T9)</f>
        <v>3</v>
      </c>
      <c r="Q17" s="555"/>
      <c r="R17" s="556"/>
      <c r="S17" s="569"/>
      <c r="T17" s="232" t="s">
        <v>140</v>
      </c>
    </row>
    <row r="18" spans="2:20" ht="14.45" customHeight="1">
      <c r="B18" s="502"/>
      <c r="C18" s="503"/>
      <c r="D18" s="507"/>
      <c r="E18" s="511"/>
      <c r="F18" s="512"/>
      <c r="G18" s="549"/>
      <c r="H18" s="549"/>
      <c r="I18" s="549"/>
      <c r="J18" s="549"/>
      <c r="K18" s="549"/>
      <c r="L18" s="549"/>
      <c r="M18" s="549"/>
      <c r="N18" s="549"/>
      <c r="O18" s="552"/>
      <c r="P18" s="557"/>
      <c r="Q18" s="558"/>
      <c r="R18" s="559"/>
      <c r="S18" s="570"/>
      <c r="T18" s="233" t="s">
        <v>141</v>
      </c>
    </row>
    <row r="19" spans="2:20" ht="14.45" customHeight="1">
      <c r="B19" s="502"/>
      <c r="C19" s="503"/>
      <c r="D19" s="507"/>
      <c r="E19" s="511"/>
      <c r="F19" s="512"/>
      <c r="G19" s="549"/>
      <c r="H19" s="549"/>
      <c r="I19" s="549"/>
      <c r="J19" s="549"/>
      <c r="K19" s="549"/>
      <c r="L19" s="549"/>
      <c r="M19" s="549"/>
      <c r="N19" s="549"/>
      <c r="O19" s="552"/>
      <c r="P19" s="557"/>
      <c r="Q19" s="558"/>
      <c r="R19" s="559"/>
      <c r="S19" s="570"/>
      <c r="T19" s="233"/>
    </row>
    <row r="20" spans="2:20" ht="15" customHeight="1" thickBot="1">
      <c r="B20" s="504"/>
      <c r="C20" s="505"/>
      <c r="D20" s="508"/>
      <c r="E20" s="513"/>
      <c r="F20" s="514"/>
      <c r="G20" s="550"/>
      <c r="H20" s="550"/>
      <c r="I20" s="550"/>
      <c r="J20" s="550"/>
      <c r="K20" s="550"/>
      <c r="L20" s="550"/>
      <c r="M20" s="550"/>
      <c r="N20" s="550"/>
      <c r="O20" s="553"/>
      <c r="P20" s="560"/>
      <c r="Q20" s="561"/>
      <c r="R20" s="562"/>
      <c r="S20" s="571"/>
      <c r="T20" s="234" t="s">
        <v>142</v>
      </c>
    </row>
    <row r="21" spans="2:20" ht="14.45" customHeight="1">
      <c r="B21" s="500" t="str">
        <f>IF(XI!E9="","",XI!E9)</f>
        <v/>
      </c>
      <c r="C21" s="501"/>
      <c r="D21" s="506">
        <f>IF(XI!G9="","",XI!G9)</f>
        <v>4</v>
      </c>
      <c r="E21" s="548">
        <f>IF(XI!I9="","",XI!I9)</f>
        <v>1</v>
      </c>
      <c r="F21" s="548"/>
      <c r="G21" s="548">
        <f>IF(XI!K9="","",XI!K9)</f>
        <v>6</v>
      </c>
      <c r="H21" s="548" t="str">
        <f>IF(XI!M9="","",XI!M9)</f>
        <v/>
      </c>
      <c r="I21" s="548"/>
      <c r="J21" s="548" t="str">
        <f>IF(XI!O9="","",XI!O9)</f>
        <v/>
      </c>
      <c r="K21" s="548"/>
      <c r="L21" s="548"/>
      <c r="M21" s="548"/>
      <c r="N21" s="548" t="str">
        <f>IF(XI!Q9="","",XI!Q9)</f>
        <v/>
      </c>
      <c r="O21" s="551" t="str">
        <f>IF(XI!S9="","",XI!S9)</f>
        <v/>
      </c>
      <c r="P21" s="563">
        <f>IF(XI!U9="","",XI!U9)</f>
        <v>0</v>
      </c>
      <c r="Q21" s="564"/>
      <c r="R21" s="565"/>
      <c r="S21" s="572"/>
      <c r="T21" s="233" t="s">
        <v>140</v>
      </c>
    </row>
    <row r="22" spans="2:20" ht="14.45" customHeight="1">
      <c r="B22" s="502"/>
      <c r="C22" s="503"/>
      <c r="D22" s="507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52"/>
      <c r="P22" s="557"/>
      <c r="Q22" s="558"/>
      <c r="R22" s="559"/>
      <c r="S22" s="570"/>
      <c r="T22" s="233" t="s">
        <v>141</v>
      </c>
    </row>
    <row r="23" spans="2:20" ht="14.45" customHeight="1">
      <c r="B23" s="502"/>
      <c r="C23" s="503"/>
      <c r="D23" s="507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52"/>
      <c r="P23" s="557"/>
      <c r="Q23" s="558"/>
      <c r="R23" s="559"/>
      <c r="S23" s="570"/>
      <c r="T23" s="233"/>
    </row>
    <row r="24" spans="2:20" ht="15" customHeight="1" thickBot="1">
      <c r="B24" s="504"/>
      <c r="C24" s="505"/>
      <c r="D24" s="508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3"/>
      <c r="P24" s="560"/>
      <c r="Q24" s="561"/>
      <c r="R24" s="562"/>
      <c r="S24" s="571"/>
      <c r="T24" s="234" t="s">
        <v>142</v>
      </c>
    </row>
    <row r="26" spans="2:20" ht="14.65" thickBot="1">
      <c r="B26" s="225" t="s">
        <v>154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89" t="s">
        <v>143</v>
      </c>
      <c r="O26" s="489"/>
      <c r="P26" s="489"/>
      <c r="Q26" s="489"/>
      <c r="R26" s="489"/>
      <c r="S26" s="489"/>
      <c r="T26" s="489"/>
    </row>
    <row r="27" spans="2:20" ht="30.75" customHeight="1" thickBot="1">
      <c r="B27" s="490" t="str">
        <f>IF(P17=P21,"",IF(P17&gt;P21,B17,B21))</f>
        <v/>
      </c>
      <c r="C27" s="491"/>
      <c r="D27" s="491"/>
      <c r="E27" s="492"/>
      <c r="F27" s="566" t="s">
        <v>145</v>
      </c>
      <c r="G27" s="567"/>
      <c r="H27" s="496">
        <f>IF(B27=B17,P17,P21)</f>
        <v>3</v>
      </c>
      <c r="I27" s="497"/>
      <c r="J27" s="236" t="s">
        <v>146</v>
      </c>
      <c r="K27" s="497">
        <f>IF(H27=P17,P21,P17)</f>
        <v>0</v>
      </c>
      <c r="L27" s="497"/>
      <c r="M27" s="498"/>
      <c r="N27" s="568"/>
      <c r="O27" s="494"/>
      <c r="P27" s="494"/>
      <c r="Q27" s="494"/>
      <c r="R27" s="494"/>
      <c r="S27" s="494"/>
      <c r="T27" s="495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63" t="s">
        <v>147</v>
      </c>
      <c r="C30" s="464"/>
      <c r="D30" s="464"/>
      <c r="E30" s="464"/>
      <c r="F30" s="464"/>
      <c r="G30" s="464"/>
      <c r="H30" s="465"/>
      <c r="I30" s="444" t="s">
        <v>148</v>
      </c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5"/>
    </row>
    <row r="31" spans="2:20">
      <c r="B31" s="466"/>
      <c r="C31" s="467"/>
      <c r="D31" s="468" t="s">
        <v>149</v>
      </c>
      <c r="E31" s="469"/>
      <c r="F31" s="469"/>
      <c r="G31" s="469"/>
      <c r="H31" s="470"/>
      <c r="I31" s="469"/>
      <c r="J31" s="469"/>
      <c r="K31" s="469"/>
      <c r="L31" s="469"/>
      <c r="M31" s="469"/>
      <c r="N31" s="469"/>
      <c r="O31" s="469"/>
      <c r="P31" s="469"/>
      <c r="Q31" s="467"/>
      <c r="R31" s="468" t="s">
        <v>149</v>
      </c>
      <c r="S31" s="469"/>
      <c r="T31" s="470"/>
    </row>
    <row r="32" spans="2:20">
      <c r="B32" s="453"/>
      <c r="C32" s="454"/>
      <c r="D32" s="455" t="s">
        <v>140</v>
      </c>
      <c r="E32" s="456"/>
      <c r="F32" s="456"/>
      <c r="G32" s="456"/>
      <c r="H32" s="457"/>
      <c r="I32" s="456"/>
      <c r="J32" s="456"/>
      <c r="K32" s="456"/>
      <c r="L32" s="456"/>
      <c r="M32" s="456"/>
      <c r="N32" s="456"/>
      <c r="O32" s="456"/>
      <c r="P32" s="456"/>
      <c r="Q32" s="454"/>
      <c r="R32" s="455" t="s">
        <v>140</v>
      </c>
      <c r="S32" s="456"/>
      <c r="T32" s="457"/>
    </row>
    <row r="33" spans="1:20" ht="14.65" thickBot="1">
      <c r="B33" s="458"/>
      <c r="C33" s="459"/>
      <c r="D33" s="460" t="s">
        <v>150</v>
      </c>
      <c r="E33" s="461"/>
      <c r="F33" s="461"/>
      <c r="G33" s="461"/>
      <c r="H33" s="462"/>
      <c r="I33" s="461"/>
      <c r="J33" s="461"/>
      <c r="K33" s="461"/>
      <c r="L33" s="461"/>
      <c r="M33" s="461"/>
      <c r="N33" s="461"/>
      <c r="O33" s="461"/>
      <c r="P33" s="461"/>
      <c r="Q33" s="459"/>
      <c r="R33" s="460" t="s">
        <v>150</v>
      </c>
      <c r="S33" s="461"/>
      <c r="T33" s="462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42" t="s">
        <v>151</v>
      </c>
      <c r="C35" s="443"/>
      <c r="D35" s="443"/>
      <c r="E35" s="443"/>
      <c r="F35" s="443"/>
      <c r="G35" s="443"/>
      <c r="H35" s="444"/>
      <c r="I35" s="445" t="s">
        <v>152</v>
      </c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6"/>
    </row>
    <row r="36" spans="1:20" ht="28.25" customHeight="1">
      <c r="B36" s="447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9"/>
    </row>
    <row r="37" spans="1:20" ht="28.25" customHeight="1" thickBot="1">
      <c r="B37" s="450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2"/>
    </row>
    <row r="44" spans="1:20" ht="29" customHeight="1" thickBot="1">
      <c r="A44" s="235">
        <v>2</v>
      </c>
    </row>
    <row r="45" spans="1:20" ht="15.75">
      <c r="E45" s="536" t="s">
        <v>124</v>
      </c>
      <c r="F45" s="537"/>
      <c r="G45" s="537"/>
      <c r="H45" s="537"/>
      <c r="I45" s="537"/>
      <c r="J45" s="537"/>
      <c r="K45" s="537"/>
      <c r="L45" s="537"/>
      <c r="M45" s="537"/>
      <c r="N45" s="537"/>
      <c r="O45" s="538"/>
    </row>
    <row r="46" spans="1:20" ht="15.75">
      <c r="E46" s="539" t="e">
        <f>IF(#REF!="","",#REF!)</f>
        <v>#REF!</v>
      </c>
      <c r="F46" s="540"/>
      <c r="G46" s="540"/>
      <c r="H46" s="540"/>
      <c r="I46" s="540"/>
      <c r="J46" s="540"/>
      <c r="K46" s="540"/>
      <c r="L46" s="540"/>
      <c r="M46" s="540"/>
      <c r="N46" s="540"/>
      <c r="O46" s="541"/>
    </row>
    <row r="47" spans="1:20" ht="15.75">
      <c r="E47" s="539" t="e">
        <f>IF(#REF!="","",#REF!)</f>
        <v>#REF!</v>
      </c>
      <c r="F47" s="540"/>
      <c r="G47" s="540"/>
      <c r="H47" s="540"/>
      <c r="I47" s="540"/>
      <c r="J47" s="540"/>
      <c r="K47" s="540"/>
      <c r="L47" s="540"/>
      <c r="M47" s="540"/>
      <c r="N47" s="540"/>
      <c r="O47" s="541"/>
    </row>
    <row r="48" spans="1:20" ht="15.75">
      <c r="E48" s="539"/>
      <c r="F48" s="540"/>
      <c r="G48" s="540"/>
      <c r="H48" s="540"/>
      <c r="I48" s="540"/>
      <c r="J48" s="540"/>
      <c r="K48" s="540"/>
      <c r="L48" s="540"/>
      <c r="M48" s="540"/>
      <c r="N48" s="540"/>
      <c r="O48" s="541"/>
    </row>
    <row r="49" spans="2:20" ht="15.75">
      <c r="E49" s="542" t="e">
        <f>IF(#REF!="","",#REF!)</f>
        <v>#REF!</v>
      </c>
      <c r="F49" s="543"/>
      <c r="G49" s="543"/>
      <c r="H49" s="543"/>
      <c r="I49" s="543"/>
      <c r="J49" s="543"/>
      <c r="K49" s="543"/>
      <c r="L49" s="543"/>
      <c r="M49" s="543"/>
      <c r="N49" s="543"/>
      <c r="O49" s="544"/>
    </row>
    <row r="50" spans="2:20" ht="16.149999999999999" thickBot="1">
      <c r="E50" s="545" t="e">
        <f>IF(#REF!="","",#REF!)</f>
        <v>#REF!</v>
      </c>
      <c r="F50" s="546"/>
      <c r="G50" s="546"/>
      <c r="H50" s="546"/>
      <c r="I50" s="546"/>
      <c r="J50" s="546"/>
      <c r="K50" s="546"/>
      <c r="L50" s="546"/>
      <c r="M50" s="546"/>
      <c r="N50" s="546"/>
      <c r="O50" s="547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128</v>
      </c>
      <c r="C53" s="448" t="s">
        <v>183</v>
      </c>
      <c r="D53" s="448"/>
      <c r="E53" s="448"/>
      <c r="F53" s="448"/>
      <c r="G53" s="448"/>
      <c r="H53" s="448"/>
      <c r="I53" s="225"/>
      <c r="J53" s="225"/>
      <c r="K53" s="448" t="s">
        <v>129</v>
      </c>
      <c r="L53" s="448"/>
      <c r="M53" s="448"/>
      <c r="N53" s="448"/>
      <c r="O53" s="448"/>
      <c r="P53" s="448"/>
      <c r="Q53" s="448" t="s">
        <v>130</v>
      </c>
      <c r="R53" s="448"/>
      <c r="S53" s="448"/>
      <c r="T53" s="226" t="s">
        <v>131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48"/>
      <c r="L54" s="448"/>
      <c r="M54" s="448"/>
      <c r="N54" s="448"/>
      <c r="O54" s="448"/>
      <c r="P54" s="448"/>
      <c r="Q54" s="448"/>
      <c r="R54" s="448"/>
      <c r="S54" s="448"/>
      <c r="T54" s="227"/>
    </row>
    <row r="55" spans="2:20">
      <c r="B55" s="225"/>
      <c r="C55" s="225"/>
      <c r="D55" s="529" t="s">
        <v>132</v>
      </c>
      <c r="E55" s="529"/>
      <c r="F55" s="529"/>
      <c r="G55" s="529"/>
      <c r="H55" s="226">
        <v>5</v>
      </c>
      <c r="I55" s="225"/>
      <c r="J55" s="225"/>
      <c r="K55" s="530" t="s">
        <v>133</v>
      </c>
      <c r="L55" s="531"/>
      <c r="M55" s="531"/>
      <c r="N55" s="531"/>
      <c r="O55" s="531"/>
      <c r="P55" s="532"/>
      <c r="Q55" s="448" t="s">
        <v>134</v>
      </c>
      <c r="R55" s="448"/>
      <c r="S55" s="448"/>
      <c r="T55" s="448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33" t="s">
        <v>135</v>
      </c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5"/>
      <c r="P58" s="518" t="s">
        <v>136</v>
      </c>
      <c r="Q58" s="519"/>
      <c r="R58" s="520"/>
      <c r="S58" s="524" t="s">
        <v>137</v>
      </c>
      <c r="T58" s="526" t="s">
        <v>138</v>
      </c>
    </row>
    <row r="59" spans="2:20" s="1" customFormat="1" ht="29" customHeight="1" thickBot="1">
      <c r="B59" s="228" t="s">
        <v>139</v>
      </c>
      <c r="C59" s="229"/>
      <c r="D59" s="230">
        <v>1</v>
      </c>
      <c r="E59" s="528">
        <v>2</v>
      </c>
      <c r="F59" s="528"/>
      <c r="G59" s="306">
        <v>3</v>
      </c>
      <c r="H59" s="528">
        <v>4</v>
      </c>
      <c r="I59" s="528"/>
      <c r="J59" s="528">
        <v>5</v>
      </c>
      <c r="K59" s="528"/>
      <c r="L59" s="528"/>
      <c r="M59" s="528"/>
      <c r="N59" s="306">
        <v>6</v>
      </c>
      <c r="O59" s="231">
        <v>7</v>
      </c>
      <c r="P59" s="521"/>
      <c r="Q59" s="522"/>
      <c r="R59" s="523"/>
      <c r="S59" s="525"/>
      <c r="T59" s="527"/>
    </row>
    <row r="60" spans="2:20" ht="14.45" customHeight="1">
      <c r="B60" s="500" t="str">
        <f>IF(XI!C10="","",XI!C10)</f>
        <v/>
      </c>
      <c r="C60" s="501"/>
      <c r="D60" s="506">
        <f>IF(XI!F10="","",XI!F10)</f>
        <v>11</v>
      </c>
      <c r="E60" s="509">
        <f>IF(XI!H10="","",XI!H10)</f>
        <v>11</v>
      </c>
      <c r="F60" s="510"/>
      <c r="G60" s="548">
        <f>IF(XI!J10="","",XI!J10)</f>
        <v>11</v>
      </c>
      <c r="H60" s="548" t="str">
        <f>IF(XI!L10="","",XI!L10)</f>
        <v/>
      </c>
      <c r="I60" s="548"/>
      <c r="J60" s="548" t="str">
        <f>IF(XI!N10="","",XI!N10)</f>
        <v/>
      </c>
      <c r="K60" s="548"/>
      <c r="L60" s="548"/>
      <c r="M60" s="548"/>
      <c r="N60" s="548" t="str">
        <f>IF(XI!P10="","",XI!P10)</f>
        <v/>
      </c>
      <c r="O60" s="551" t="str">
        <f>IF(XI!R10="","",XI!R10)</f>
        <v/>
      </c>
      <c r="P60" s="554">
        <f>IF(XI!T10="","",XI!T10)</f>
        <v>3</v>
      </c>
      <c r="Q60" s="555"/>
      <c r="R60" s="556"/>
      <c r="S60" s="499"/>
      <c r="T60" s="232" t="s">
        <v>140</v>
      </c>
    </row>
    <row r="61" spans="2:20" ht="14.45" customHeight="1">
      <c r="B61" s="502"/>
      <c r="C61" s="503"/>
      <c r="D61" s="507"/>
      <c r="E61" s="511"/>
      <c r="F61" s="512"/>
      <c r="G61" s="549"/>
      <c r="H61" s="549"/>
      <c r="I61" s="549"/>
      <c r="J61" s="549"/>
      <c r="K61" s="549"/>
      <c r="L61" s="549"/>
      <c r="M61" s="549"/>
      <c r="N61" s="549"/>
      <c r="O61" s="552"/>
      <c r="P61" s="557"/>
      <c r="Q61" s="558"/>
      <c r="R61" s="559"/>
      <c r="S61" s="487"/>
      <c r="T61" s="233" t="s">
        <v>141</v>
      </c>
    </row>
    <row r="62" spans="2:20" ht="14.45" customHeight="1">
      <c r="B62" s="502"/>
      <c r="C62" s="503"/>
      <c r="D62" s="507"/>
      <c r="E62" s="511"/>
      <c r="F62" s="512"/>
      <c r="G62" s="549"/>
      <c r="H62" s="549"/>
      <c r="I62" s="549"/>
      <c r="J62" s="549"/>
      <c r="K62" s="549"/>
      <c r="L62" s="549"/>
      <c r="M62" s="549"/>
      <c r="N62" s="549"/>
      <c r="O62" s="552"/>
      <c r="P62" s="557"/>
      <c r="Q62" s="558"/>
      <c r="R62" s="559"/>
      <c r="S62" s="487"/>
      <c r="T62" s="233"/>
    </row>
    <row r="63" spans="2:20" ht="15" customHeight="1" thickBot="1">
      <c r="B63" s="504"/>
      <c r="C63" s="505"/>
      <c r="D63" s="508"/>
      <c r="E63" s="513"/>
      <c r="F63" s="514"/>
      <c r="G63" s="550"/>
      <c r="H63" s="550"/>
      <c r="I63" s="550"/>
      <c r="J63" s="550"/>
      <c r="K63" s="550"/>
      <c r="L63" s="550"/>
      <c r="M63" s="550"/>
      <c r="N63" s="550"/>
      <c r="O63" s="553"/>
      <c r="P63" s="560"/>
      <c r="Q63" s="561"/>
      <c r="R63" s="562"/>
      <c r="S63" s="488"/>
      <c r="T63" s="234" t="s">
        <v>142</v>
      </c>
    </row>
    <row r="64" spans="2:20">
      <c r="B64" s="500" t="str">
        <f>IF(XI!E10="","",XI!E10)</f>
        <v/>
      </c>
      <c r="C64" s="501"/>
      <c r="D64" s="506">
        <f>IF(XI!G10="","",XI!G10)</f>
        <v>3</v>
      </c>
      <c r="E64" s="548">
        <f>IF(XI!I10="","",XI!I10)</f>
        <v>6</v>
      </c>
      <c r="F64" s="548"/>
      <c r="G64" s="548">
        <f>IF(XI!K10="","",XI!K10)</f>
        <v>8</v>
      </c>
      <c r="H64" s="548" t="str">
        <f>IF(XI!M10="","",XI!M10)</f>
        <v/>
      </c>
      <c r="I64" s="548"/>
      <c r="J64" s="548" t="str">
        <f>IF(XI!O10="","",XI!O10)</f>
        <v/>
      </c>
      <c r="K64" s="548"/>
      <c r="L64" s="548"/>
      <c r="M64" s="548"/>
      <c r="N64" s="548" t="str">
        <f>IF(XI!Q10="","",XI!Q10)</f>
        <v/>
      </c>
      <c r="O64" s="551" t="str">
        <f>IF(XI!S10="","",XI!S10)</f>
        <v/>
      </c>
      <c r="P64" s="563">
        <f>IF(XI!U10="","",XI!U10)</f>
        <v>0</v>
      </c>
      <c r="Q64" s="564"/>
      <c r="R64" s="565"/>
      <c r="S64" s="486"/>
      <c r="T64" s="233" t="s">
        <v>140</v>
      </c>
    </row>
    <row r="65" spans="2:20">
      <c r="B65" s="502"/>
      <c r="C65" s="503"/>
      <c r="D65" s="507"/>
      <c r="E65" s="549"/>
      <c r="F65" s="549"/>
      <c r="G65" s="549"/>
      <c r="H65" s="549"/>
      <c r="I65" s="549"/>
      <c r="J65" s="549"/>
      <c r="K65" s="549"/>
      <c r="L65" s="549"/>
      <c r="M65" s="549"/>
      <c r="N65" s="549"/>
      <c r="O65" s="552"/>
      <c r="P65" s="557"/>
      <c r="Q65" s="558"/>
      <c r="R65" s="559"/>
      <c r="S65" s="487"/>
      <c r="T65" s="233" t="s">
        <v>141</v>
      </c>
    </row>
    <row r="66" spans="2:20">
      <c r="B66" s="502"/>
      <c r="C66" s="503"/>
      <c r="D66" s="507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52"/>
      <c r="P66" s="557"/>
      <c r="Q66" s="558"/>
      <c r="R66" s="559"/>
      <c r="S66" s="487"/>
      <c r="T66" s="233"/>
    </row>
    <row r="67" spans="2:20" ht="14.65" thickBot="1">
      <c r="B67" s="504"/>
      <c r="C67" s="505"/>
      <c r="D67" s="508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3"/>
      <c r="P67" s="560"/>
      <c r="Q67" s="561"/>
      <c r="R67" s="562"/>
      <c r="S67" s="488"/>
      <c r="T67" s="234" t="s">
        <v>142</v>
      </c>
    </row>
    <row r="69" spans="2:20" ht="14.65" thickBot="1">
      <c r="B69" s="225" t="s">
        <v>144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89" t="s">
        <v>143</v>
      </c>
      <c r="O69" s="489"/>
      <c r="P69" s="489"/>
      <c r="Q69" s="489"/>
      <c r="R69" s="489"/>
      <c r="S69" s="489"/>
      <c r="T69" s="489"/>
    </row>
    <row r="70" spans="2:20" ht="30.75" customHeight="1" thickBot="1">
      <c r="B70" s="490" t="str">
        <f>IF(P60=P64,"",IF(P60&gt;P64,B60,B64))</f>
        <v/>
      </c>
      <c r="C70" s="491"/>
      <c r="D70" s="491"/>
      <c r="E70" s="492"/>
      <c r="F70" s="493" t="s">
        <v>145</v>
      </c>
      <c r="G70" s="493"/>
      <c r="H70" s="496">
        <f>IF(B70=B60,P60,P64)</f>
        <v>3</v>
      </c>
      <c r="I70" s="497"/>
      <c r="J70" s="236" t="s">
        <v>146</v>
      </c>
      <c r="K70" s="497">
        <f>IF(H70=P60,P64,P60)</f>
        <v>0</v>
      </c>
      <c r="L70" s="497"/>
      <c r="M70" s="498"/>
      <c r="N70" s="494"/>
      <c r="O70" s="494"/>
      <c r="P70" s="494"/>
      <c r="Q70" s="494"/>
      <c r="R70" s="494"/>
      <c r="S70" s="494"/>
      <c r="T70" s="495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63" t="s">
        <v>147</v>
      </c>
      <c r="C73" s="464"/>
      <c r="D73" s="464"/>
      <c r="E73" s="464"/>
      <c r="F73" s="464"/>
      <c r="G73" s="464"/>
      <c r="H73" s="465"/>
      <c r="I73" s="444" t="s">
        <v>148</v>
      </c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5"/>
    </row>
    <row r="74" spans="2:20">
      <c r="B74" s="466"/>
      <c r="C74" s="467"/>
      <c r="D74" s="468" t="s">
        <v>149</v>
      </c>
      <c r="E74" s="469"/>
      <c r="F74" s="469"/>
      <c r="G74" s="469"/>
      <c r="H74" s="470"/>
      <c r="I74" s="469"/>
      <c r="J74" s="469"/>
      <c r="K74" s="469"/>
      <c r="L74" s="469"/>
      <c r="M74" s="469"/>
      <c r="N74" s="469"/>
      <c r="O74" s="469"/>
      <c r="P74" s="469"/>
      <c r="Q74" s="467"/>
      <c r="R74" s="468" t="s">
        <v>149</v>
      </c>
      <c r="S74" s="469"/>
      <c r="T74" s="470"/>
    </row>
    <row r="75" spans="2:20">
      <c r="B75" s="453"/>
      <c r="C75" s="454"/>
      <c r="D75" s="455" t="s">
        <v>140</v>
      </c>
      <c r="E75" s="456"/>
      <c r="F75" s="456"/>
      <c r="G75" s="456"/>
      <c r="H75" s="457"/>
      <c r="I75" s="456"/>
      <c r="J75" s="456"/>
      <c r="K75" s="456"/>
      <c r="L75" s="456"/>
      <c r="M75" s="456"/>
      <c r="N75" s="456"/>
      <c r="O75" s="456"/>
      <c r="P75" s="456"/>
      <c r="Q75" s="454"/>
      <c r="R75" s="455" t="s">
        <v>140</v>
      </c>
      <c r="S75" s="456"/>
      <c r="T75" s="457"/>
    </row>
    <row r="76" spans="2:20" ht="14.65" thickBot="1">
      <c r="B76" s="458"/>
      <c r="C76" s="459"/>
      <c r="D76" s="460" t="s">
        <v>150</v>
      </c>
      <c r="E76" s="461"/>
      <c r="F76" s="461"/>
      <c r="G76" s="461"/>
      <c r="H76" s="462"/>
      <c r="I76" s="461"/>
      <c r="J76" s="461"/>
      <c r="K76" s="461"/>
      <c r="L76" s="461"/>
      <c r="M76" s="461"/>
      <c r="N76" s="461"/>
      <c r="O76" s="461"/>
      <c r="P76" s="461"/>
      <c r="Q76" s="459"/>
      <c r="R76" s="460" t="s">
        <v>150</v>
      </c>
      <c r="S76" s="461"/>
      <c r="T76" s="462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42" t="s">
        <v>151</v>
      </c>
      <c r="C78" s="443"/>
      <c r="D78" s="443"/>
      <c r="E78" s="443"/>
      <c r="F78" s="443"/>
      <c r="G78" s="443"/>
      <c r="H78" s="444"/>
      <c r="I78" s="445" t="s">
        <v>152</v>
      </c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6"/>
    </row>
    <row r="79" spans="2:20" ht="28.25" customHeight="1">
      <c r="B79" s="447"/>
      <c r="C79" s="448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48"/>
      <c r="T79" s="449"/>
    </row>
    <row r="80" spans="2:20" ht="28.25" customHeight="1" thickBot="1">
      <c r="B80" s="450"/>
      <c r="C80" s="451"/>
      <c r="D80" s="451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2"/>
    </row>
    <row r="87" spans="1:20" ht="29" customHeight="1" thickBot="1">
      <c r="A87" s="235">
        <v>3</v>
      </c>
    </row>
    <row r="88" spans="1:20" ht="15.75">
      <c r="E88" s="536" t="s">
        <v>124</v>
      </c>
      <c r="F88" s="537"/>
      <c r="G88" s="537"/>
      <c r="H88" s="537"/>
      <c r="I88" s="537"/>
      <c r="J88" s="537"/>
      <c r="K88" s="537"/>
      <c r="L88" s="537"/>
      <c r="M88" s="537"/>
      <c r="N88" s="537"/>
      <c r="O88" s="538"/>
    </row>
    <row r="89" spans="1:20" ht="15.75">
      <c r="E89" s="539" t="e">
        <f>IF(#REF!="","",#REF!)</f>
        <v>#REF!</v>
      </c>
      <c r="F89" s="540"/>
      <c r="G89" s="540"/>
      <c r="H89" s="540"/>
      <c r="I89" s="540"/>
      <c r="J89" s="540"/>
      <c r="K89" s="540"/>
      <c r="L89" s="540"/>
      <c r="M89" s="540"/>
      <c r="N89" s="540"/>
      <c r="O89" s="541"/>
    </row>
    <row r="90" spans="1:20" ht="15.75">
      <c r="E90" s="539" t="e">
        <f>IF(#REF!="","",#REF!)</f>
        <v>#REF!</v>
      </c>
      <c r="F90" s="540"/>
      <c r="G90" s="540"/>
      <c r="H90" s="540"/>
      <c r="I90" s="540"/>
      <c r="J90" s="540"/>
      <c r="K90" s="540"/>
      <c r="L90" s="540"/>
      <c r="M90" s="540"/>
      <c r="N90" s="540"/>
      <c r="O90" s="541"/>
    </row>
    <row r="91" spans="1:20" ht="15.75">
      <c r="E91" s="539"/>
      <c r="F91" s="540"/>
      <c r="G91" s="540"/>
      <c r="H91" s="540"/>
      <c r="I91" s="540"/>
      <c r="J91" s="540"/>
      <c r="K91" s="540"/>
      <c r="L91" s="540"/>
      <c r="M91" s="540"/>
      <c r="N91" s="540"/>
      <c r="O91" s="541"/>
    </row>
    <row r="92" spans="1:20" ht="15.75">
      <c r="E92" s="542" t="e">
        <f>IF(#REF!="","",#REF!)</f>
        <v>#REF!</v>
      </c>
      <c r="F92" s="543"/>
      <c r="G92" s="543"/>
      <c r="H92" s="543"/>
      <c r="I92" s="543"/>
      <c r="J92" s="543"/>
      <c r="K92" s="543"/>
      <c r="L92" s="543"/>
      <c r="M92" s="543"/>
      <c r="N92" s="543"/>
      <c r="O92" s="544"/>
    </row>
    <row r="93" spans="1:20" ht="16.149999999999999" thickBot="1">
      <c r="E93" s="545" t="e">
        <f>IF(#REF!="","",#REF!)</f>
        <v>#REF!</v>
      </c>
      <c r="F93" s="546"/>
      <c r="G93" s="546"/>
      <c r="H93" s="546"/>
      <c r="I93" s="546"/>
      <c r="J93" s="546"/>
      <c r="K93" s="546"/>
      <c r="L93" s="546"/>
      <c r="M93" s="546"/>
      <c r="N93" s="546"/>
      <c r="O93" s="547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128</v>
      </c>
      <c r="C96" s="448" t="s">
        <v>183</v>
      </c>
      <c r="D96" s="448"/>
      <c r="E96" s="448"/>
      <c r="F96" s="448"/>
      <c r="G96" s="448"/>
      <c r="H96" s="448"/>
      <c r="I96" s="225"/>
      <c r="J96" s="225"/>
      <c r="K96" s="448" t="s">
        <v>129</v>
      </c>
      <c r="L96" s="448"/>
      <c r="M96" s="448"/>
      <c r="N96" s="448"/>
      <c r="O96" s="448"/>
      <c r="P96" s="448"/>
      <c r="Q96" s="448" t="s">
        <v>130</v>
      </c>
      <c r="R96" s="448"/>
      <c r="S96" s="448"/>
      <c r="T96" s="226" t="s">
        <v>131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48"/>
      <c r="L97" s="448"/>
      <c r="M97" s="448"/>
      <c r="N97" s="448"/>
      <c r="O97" s="448"/>
      <c r="P97" s="448"/>
      <c r="Q97" s="448"/>
      <c r="R97" s="448"/>
      <c r="S97" s="448"/>
      <c r="T97" s="227"/>
    </row>
    <row r="98" spans="2:20">
      <c r="B98" s="225"/>
      <c r="C98" s="225"/>
      <c r="D98" s="529" t="s">
        <v>132</v>
      </c>
      <c r="E98" s="529"/>
      <c r="F98" s="529"/>
      <c r="G98" s="529"/>
      <c r="H98" s="226">
        <v>5</v>
      </c>
      <c r="I98" s="225"/>
      <c r="J98" s="225"/>
      <c r="K98" s="530" t="s">
        <v>133</v>
      </c>
      <c r="L98" s="531"/>
      <c r="M98" s="531"/>
      <c r="N98" s="531"/>
      <c r="O98" s="531"/>
      <c r="P98" s="532"/>
      <c r="Q98" s="448" t="s">
        <v>134</v>
      </c>
      <c r="R98" s="448"/>
      <c r="S98" s="448"/>
      <c r="T98" s="448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33" t="s">
        <v>135</v>
      </c>
      <c r="E101" s="534"/>
      <c r="F101" s="534"/>
      <c r="G101" s="534"/>
      <c r="H101" s="534"/>
      <c r="I101" s="534"/>
      <c r="J101" s="534"/>
      <c r="K101" s="534"/>
      <c r="L101" s="534"/>
      <c r="M101" s="534"/>
      <c r="N101" s="534"/>
      <c r="O101" s="535"/>
      <c r="P101" s="518" t="s">
        <v>136</v>
      </c>
      <c r="Q101" s="519"/>
      <c r="R101" s="520"/>
      <c r="S101" s="524" t="s">
        <v>137</v>
      </c>
      <c r="T101" s="526" t="s">
        <v>138</v>
      </c>
    </row>
    <row r="102" spans="2:20" s="1" customFormat="1" ht="29" customHeight="1" thickBot="1">
      <c r="B102" s="228" t="s">
        <v>139</v>
      </c>
      <c r="C102" s="229"/>
      <c r="D102" s="230">
        <v>1</v>
      </c>
      <c r="E102" s="528">
        <v>2</v>
      </c>
      <c r="F102" s="528"/>
      <c r="G102" s="306">
        <v>3</v>
      </c>
      <c r="H102" s="528">
        <v>4</v>
      </c>
      <c r="I102" s="528"/>
      <c r="J102" s="528">
        <v>5</v>
      </c>
      <c r="K102" s="528"/>
      <c r="L102" s="528"/>
      <c r="M102" s="528"/>
      <c r="N102" s="306">
        <v>6</v>
      </c>
      <c r="O102" s="231">
        <v>7</v>
      </c>
      <c r="P102" s="521"/>
      <c r="Q102" s="522"/>
      <c r="R102" s="523"/>
      <c r="S102" s="525"/>
      <c r="T102" s="527"/>
    </row>
    <row r="103" spans="2:20">
      <c r="B103" s="500" t="str">
        <f>IF(XI!C13="","",XI!C13)</f>
        <v/>
      </c>
      <c r="C103" s="501"/>
      <c r="D103" s="506">
        <f>IF(XI!F13="","",XI!F13)</f>
        <v>7</v>
      </c>
      <c r="E103" s="509">
        <f>IF(XI!H13="","",XI!H13)</f>
        <v>12</v>
      </c>
      <c r="F103" s="510"/>
      <c r="G103" s="548">
        <f>IF(XI!J13="","",XI!J13)</f>
        <v>5</v>
      </c>
      <c r="H103" s="548">
        <f>IF(XI!L13="","",XI!L13)</f>
        <v>11</v>
      </c>
      <c r="I103" s="548"/>
      <c r="J103" s="548">
        <f>IF(XI!N13="","",XI!N13)</f>
        <v>11</v>
      </c>
      <c r="K103" s="548"/>
      <c r="L103" s="548"/>
      <c r="M103" s="548"/>
      <c r="N103" s="548" t="str">
        <f>IF(XI!P13="","",XI!P13)</f>
        <v/>
      </c>
      <c r="O103" s="551" t="str">
        <f>IF(XI!R13="","",XI!R13)</f>
        <v/>
      </c>
      <c r="P103" s="554">
        <f>IF(XI!T13="","",XI!T13)</f>
        <v>3</v>
      </c>
      <c r="Q103" s="555"/>
      <c r="R103" s="556"/>
      <c r="S103" s="499"/>
      <c r="T103" s="232" t="s">
        <v>140</v>
      </c>
    </row>
    <row r="104" spans="2:20">
      <c r="B104" s="502"/>
      <c r="C104" s="503"/>
      <c r="D104" s="507"/>
      <c r="E104" s="511"/>
      <c r="F104" s="512"/>
      <c r="G104" s="549"/>
      <c r="H104" s="549"/>
      <c r="I104" s="549"/>
      <c r="J104" s="549"/>
      <c r="K104" s="549"/>
      <c r="L104" s="549"/>
      <c r="M104" s="549"/>
      <c r="N104" s="549"/>
      <c r="O104" s="552"/>
      <c r="P104" s="557"/>
      <c r="Q104" s="558"/>
      <c r="R104" s="559"/>
      <c r="S104" s="487"/>
      <c r="T104" s="233" t="s">
        <v>141</v>
      </c>
    </row>
    <row r="105" spans="2:20">
      <c r="B105" s="502"/>
      <c r="C105" s="503"/>
      <c r="D105" s="507"/>
      <c r="E105" s="511"/>
      <c r="F105" s="512"/>
      <c r="G105" s="549"/>
      <c r="H105" s="549"/>
      <c r="I105" s="549"/>
      <c r="J105" s="549"/>
      <c r="K105" s="549"/>
      <c r="L105" s="549"/>
      <c r="M105" s="549"/>
      <c r="N105" s="549"/>
      <c r="O105" s="552"/>
      <c r="P105" s="557"/>
      <c r="Q105" s="558"/>
      <c r="R105" s="559"/>
      <c r="S105" s="487"/>
      <c r="T105" s="233"/>
    </row>
    <row r="106" spans="2:20" ht="14.65" thickBot="1">
      <c r="B106" s="504"/>
      <c r="C106" s="505"/>
      <c r="D106" s="508"/>
      <c r="E106" s="513"/>
      <c r="F106" s="514"/>
      <c r="G106" s="550"/>
      <c r="H106" s="550"/>
      <c r="I106" s="550"/>
      <c r="J106" s="550"/>
      <c r="K106" s="550"/>
      <c r="L106" s="550"/>
      <c r="M106" s="550"/>
      <c r="N106" s="550"/>
      <c r="O106" s="553"/>
      <c r="P106" s="560"/>
      <c r="Q106" s="561"/>
      <c r="R106" s="562"/>
      <c r="S106" s="488"/>
      <c r="T106" s="234" t="s">
        <v>142</v>
      </c>
    </row>
    <row r="107" spans="2:20">
      <c r="B107" s="500" t="str">
        <f>IF(XI!E13="","",XI!E13)</f>
        <v/>
      </c>
      <c r="C107" s="501"/>
      <c r="D107" s="506">
        <f>IF(XI!G13="","",XI!G13)</f>
        <v>11</v>
      </c>
      <c r="E107" s="548">
        <f>IF(XI!I13="","",XI!I13)</f>
        <v>10</v>
      </c>
      <c r="F107" s="548"/>
      <c r="G107" s="548">
        <f>IF(XI!K13="","",XI!K13)</f>
        <v>11</v>
      </c>
      <c r="H107" s="548">
        <f>IF(XI!M13="","",XI!M13)</f>
        <v>5</v>
      </c>
      <c r="I107" s="548"/>
      <c r="J107" s="548">
        <f>IF(XI!O13="","",XI!O13)</f>
        <v>6</v>
      </c>
      <c r="K107" s="548"/>
      <c r="L107" s="548"/>
      <c r="M107" s="548"/>
      <c r="N107" s="548" t="str">
        <f>IF(XI!Q13="","",XI!Q13)</f>
        <v/>
      </c>
      <c r="O107" s="551" t="str">
        <f>IF(XI!S13="","",XI!S13)</f>
        <v/>
      </c>
      <c r="P107" s="563">
        <f>IF(XI!U13="","",XI!U13)</f>
        <v>2</v>
      </c>
      <c r="Q107" s="564"/>
      <c r="R107" s="565"/>
      <c r="S107" s="486"/>
      <c r="T107" s="233" t="s">
        <v>140</v>
      </c>
    </row>
    <row r="108" spans="2:20">
      <c r="B108" s="502"/>
      <c r="C108" s="503"/>
      <c r="D108" s="507"/>
      <c r="E108" s="549"/>
      <c r="F108" s="549"/>
      <c r="G108" s="549"/>
      <c r="H108" s="549"/>
      <c r="I108" s="549"/>
      <c r="J108" s="549"/>
      <c r="K108" s="549"/>
      <c r="L108" s="549"/>
      <c r="M108" s="549"/>
      <c r="N108" s="549"/>
      <c r="O108" s="552"/>
      <c r="P108" s="557"/>
      <c r="Q108" s="558"/>
      <c r="R108" s="559"/>
      <c r="S108" s="487"/>
      <c r="T108" s="233" t="s">
        <v>141</v>
      </c>
    </row>
    <row r="109" spans="2:20">
      <c r="B109" s="502"/>
      <c r="C109" s="503"/>
      <c r="D109" s="507"/>
      <c r="E109" s="549"/>
      <c r="F109" s="549"/>
      <c r="G109" s="549"/>
      <c r="H109" s="549"/>
      <c r="I109" s="549"/>
      <c r="J109" s="549"/>
      <c r="K109" s="549"/>
      <c r="L109" s="549"/>
      <c r="M109" s="549"/>
      <c r="N109" s="549"/>
      <c r="O109" s="552"/>
      <c r="P109" s="557"/>
      <c r="Q109" s="558"/>
      <c r="R109" s="559"/>
      <c r="S109" s="487"/>
      <c r="T109" s="233"/>
    </row>
    <row r="110" spans="2:20" ht="14.65" thickBot="1">
      <c r="B110" s="504"/>
      <c r="C110" s="505"/>
      <c r="D110" s="508"/>
      <c r="E110" s="550"/>
      <c r="F110" s="550"/>
      <c r="G110" s="550"/>
      <c r="H110" s="550"/>
      <c r="I110" s="550"/>
      <c r="J110" s="550"/>
      <c r="K110" s="550"/>
      <c r="L110" s="550"/>
      <c r="M110" s="550"/>
      <c r="N110" s="550"/>
      <c r="O110" s="553"/>
      <c r="P110" s="560"/>
      <c r="Q110" s="561"/>
      <c r="R110" s="562"/>
      <c r="S110" s="488"/>
      <c r="T110" s="234" t="s">
        <v>142</v>
      </c>
    </row>
    <row r="112" spans="2:20" ht="14.65" thickBot="1">
      <c r="B112" s="225" t="s">
        <v>144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89" t="s">
        <v>143</v>
      </c>
      <c r="O112" s="489"/>
      <c r="P112" s="489"/>
      <c r="Q112" s="489"/>
      <c r="R112" s="489"/>
      <c r="S112" s="489"/>
      <c r="T112" s="489"/>
    </row>
    <row r="113" spans="2:20" ht="30.75" customHeight="1" thickBot="1">
      <c r="B113" s="490" t="str">
        <f>IF(P103=P107,"",IF(P103&gt;P107,B103,B107))</f>
        <v/>
      </c>
      <c r="C113" s="491"/>
      <c r="D113" s="491"/>
      <c r="E113" s="492"/>
      <c r="F113" s="493" t="s">
        <v>145</v>
      </c>
      <c r="G113" s="493"/>
      <c r="H113" s="496">
        <f>IF(B113=B103,P103,P107)</f>
        <v>3</v>
      </c>
      <c r="I113" s="497"/>
      <c r="J113" s="236" t="s">
        <v>146</v>
      </c>
      <c r="K113" s="497">
        <f>IF(H113=P103,P107,P103)</f>
        <v>2</v>
      </c>
      <c r="L113" s="497"/>
      <c r="M113" s="498"/>
      <c r="N113" s="494"/>
      <c r="O113" s="494"/>
      <c r="P113" s="494"/>
      <c r="Q113" s="494"/>
      <c r="R113" s="494"/>
      <c r="S113" s="494"/>
      <c r="T113" s="495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63" t="s">
        <v>147</v>
      </c>
      <c r="C116" s="464"/>
      <c r="D116" s="464"/>
      <c r="E116" s="464"/>
      <c r="F116" s="464"/>
      <c r="G116" s="464"/>
      <c r="H116" s="465"/>
      <c r="I116" s="444" t="s">
        <v>148</v>
      </c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5"/>
    </row>
    <row r="117" spans="2:20">
      <c r="B117" s="466"/>
      <c r="C117" s="467"/>
      <c r="D117" s="468" t="s">
        <v>149</v>
      </c>
      <c r="E117" s="469"/>
      <c r="F117" s="469"/>
      <c r="G117" s="469"/>
      <c r="H117" s="470"/>
      <c r="I117" s="469"/>
      <c r="J117" s="469"/>
      <c r="K117" s="469"/>
      <c r="L117" s="469"/>
      <c r="M117" s="469"/>
      <c r="N117" s="469"/>
      <c r="O117" s="469"/>
      <c r="P117" s="469"/>
      <c r="Q117" s="467"/>
      <c r="R117" s="468" t="s">
        <v>149</v>
      </c>
      <c r="S117" s="469"/>
      <c r="T117" s="470"/>
    </row>
    <row r="118" spans="2:20">
      <c r="B118" s="453"/>
      <c r="C118" s="454"/>
      <c r="D118" s="455" t="s">
        <v>140</v>
      </c>
      <c r="E118" s="456"/>
      <c r="F118" s="456"/>
      <c r="G118" s="456"/>
      <c r="H118" s="457"/>
      <c r="I118" s="456"/>
      <c r="J118" s="456"/>
      <c r="K118" s="456"/>
      <c r="L118" s="456"/>
      <c r="M118" s="456"/>
      <c r="N118" s="456"/>
      <c r="O118" s="456"/>
      <c r="P118" s="456"/>
      <c r="Q118" s="454"/>
      <c r="R118" s="455" t="s">
        <v>140</v>
      </c>
      <c r="S118" s="456"/>
      <c r="T118" s="457"/>
    </row>
    <row r="119" spans="2:20" ht="14.65" thickBot="1">
      <c r="B119" s="458"/>
      <c r="C119" s="459"/>
      <c r="D119" s="460" t="s">
        <v>150</v>
      </c>
      <c r="E119" s="461"/>
      <c r="F119" s="461"/>
      <c r="G119" s="461"/>
      <c r="H119" s="462"/>
      <c r="I119" s="461"/>
      <c r="J119" s="461"/>
      <c r="K119" s="461"/>
      <c r="L119" s="461"/>
      <c r="M119" s="461"/>
      <c r="N119" s="461"/>
      <c r="O119" s="461"/>
      <c r="P119" s="461"/>
      <c r="Q119" s="459"/>
      <c r="R119" s="460" t="s">
        <v>150</v>
      </c>
      <c r="S119" s="461"/>
      <c r="T119" s="462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42" t="s">
        <v>151</v>
      </c>
      <c r="C121" s="443"/>
      <c r="D121" s="443"/>
      <c r="E121" s="443"/>
      <c r="F121" s="443"/>
      <c r="G121" s="443"/>
      <c r="H121" s="444"/>
      <c r="I121" s="445" t="s">
        <v>152</v>
      </c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  <c r="T121" s="446"/>
    </row>
    <row r="122" spans="2:20" ht="28.25" customHeight="1">
      <c r="B122" s="447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49"/>
    </row>
    <row r="123" spans="2:20" ht="28.25" customHeight="1" thickBot="1">
      <c r="B123" s="450"/>
      <c r="C123" s="451"/>
      <c r="D123" s="451"/>
      <c r="E123" s="451"/>
      <c r="F123" s="451"/>
      <c r="G123" s="451"/>
      <c r="H123" s="451"/>
      <c r="I123" s="451"/>
      <c r="J123" s="451"/>
      <c r="K123" s="451"/>
      <c r="L123" s="451"/>
      <c r="M123" s="451"/>
      <c r="N123" s="451"/>
      <c r="O123" s="451"/>
      <c r="P123" s="451"/>
      <c r="Q123" s="451"/>
      <c r="R123" s="451"/>
      <c r="S123" s="451"/>
      <c r="T123" s="452"/>
    </row>
    <row r="130" spans="1:20" ht="29" customHeight="1" thickBot="1">
      <c r="A130" s="235">
        <v>4</v>
      </c>
    </row>
    <row r="131" spans="1:20" ht="15.75">
      <c r="E131" s="536" t="s">
        <v>124</v>
      </c>
      <c r="F131" s="537"/>
      <c r="G131" s="537"/>
      <c r="H131" s="537"/>
      <c r="I131" s="537"/>
      <c r="J131" s="537"/>
      <c r="K131" s="537"/>
      <c r="L131" s="537"/>
      <c r="M131" s="537"/>
      <c r="N131" s="537"/>
      <c r="O131" s="538"/>
    </row>
    <row r="132" spans="1:20" ht="15.75">
      <c r="E132" s="539" t="e">
        <f>IF(#REF!="","",#REF!)</f>
        <v>#REF!</v>
      </c>
      <c r="F132" s="540"/>
      <c r="G132" s="540"/>
      <c r="H132" s="540"/>
      <c r="I132" s="540"/>
      <c r="J132" s="540"/>
      <c r="K132" s="540"/>
      <c r="L132" s="540"/>
      <c r="M132" s="540"/>
      <c r="N132" s="540"/>
      <c r="O132" s="541"/>
    </row>
    <row r="133" spans="1:20" ht="15.75">
      <c r="E133" s="539" t="e">
        <f>IF(#REF!="","",#REF!)</f>
        <v>#REF!</v>
      </c>
      <c r="F133" s="540"/>
      <c r="G133" s="540"/>
      <c r="H133" s="540"/>
      <c r="I133" s="540"/>
      <c r="J133" s="540"/>
      <c r="K133" s="540"/>
      <c r="L133" s="540"/>
      <c r="M133" s="540"/>
      <c r="N133" s="540"/>
      <c r="O133" s="541"/>
    </row>
    <row r="134" spans="1:20" ht="15.75">
      <c r="E134" s="539"/>
      <c r="F134" s="540"/>
      <c r="G134" s="540"/>
      <c r="H134" s="540"/>
      <c r="I134" s="540"/>
      <c r="J134" s="540"/>
      <c r="K134" s="540"/>
      <c r="L134" s="540"/>
      <c r="M134" s="540"/>
      <c r="N134" s="540"/>
      <c r="O134" s="541"/>
    </row>
    <row r="135" spans="1:20" ht="15.75">
      <c r="E135" s="542" t="e">
        <f>IF(#REF!="","",#REF!)</f>
        <v>#REF!</v>
      </c>
      <c r="F135" s="543"/>
      <c r="G135" s="543"/>
      <c r="H135" s="543"/>
      <c r="I135" s="543"/>
      <c r="J135" s="543"/>
      <c r="K135" s="543"/>
      <c r="L135" s="543"/>
      <c r="M135" s="543"/>
      <c r="N135" s="543"/>
      <c r="O135" s="544"/>
    </row>
    <row r="136" spans="1:20" ht="16.149999999999999" thickBot="1">
      <c r="E136" s="545" t="e">
        <f>IF(#REF!="","",#REF!)</f>
        <v>#REF!</v>
      </c>
      <c r="F136" s="546"/>
      <c r="G136" s="546"/>
      <c r="H136" s="546"/>
      <c r="I136" s="546"/>
      <c r="J136" s="546"/>
      <c r="K136" s="546"/>
      <c r="L136" s="546"/>
      <c r="M136" s="546"/>
      <c r="N136" s="546"/>
      <c r="O136" s="547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128</v>
      </c>
      <c r="C139" s="448" t="s">
        <v>183</v>
      </c>
      <c r="D139" s="448"/>
      <c r="E139" s="448"/>
      <c r="F139" s="448"/>
      <c r="G139" s="448"/>
      <c r="H139" s="448"/>
      <c r="I139" s="225"/>
      <c r="J139" s="225"/>
      <c r="K139" s="448" t="s">
        <v>129</v>
      </c>
      <c r="L139" s="448"/>
      <c r="M139" s="448"/>
      <c r="N139" s="448"/>
      <c r="O139" s="448"/>
      <c r="P139" s="448"/>
      <c r="Q139" s="448" t="s">
        <v>130</v>
      </c>
      <c r="R139" s="448"/>
      <c r="S139" s="448"/>
      <c r="T139" s="226" t="s">
        <v>131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48"/>
      <c r="L140" s="448"/>
      <c r="M140" s="448"/>
      <c r="N140" s="448"/>
      <c r="O140" s="448"/>
      <c r="P140" s="448"/>
      <c r="Q140" s="448"/>
      <c r="R140" s="448"/>
      <c r="S140" s="448"/>
      <c r="T140" s="227"/>
    </row>
    <row r="141" spans="1:20">
      <c r="B141" s="225"/>
      <c r="C141" s="225"/>
      <c r="D141" s="529" t="s">
        <v>132</v>
      </c>
      <c r="E141" s="529"/>
      <c r="F141" s="529"/>
      <c r="G141" s="529"/>
      <c r="H141" s="226">
        <v>5</v>
      </c>
      <c r="I141" s="225"/>
      <c r="J141" s="225"/>
      <c r="K141" s="530" t="s">
        <v>133</v>
      </c>
      <c r="L141" s="531"/>
      <c r="M141" s="531"/>
      <c r="N141" s="531"/>
      <c r="O141" s="531"/>
      <c r="P141" s="532"/>
      <c r="Q141" s="448" t="s">
        <v>134</v>
      </c>
      <c r="R141" s="448"/>
      <c r="S141" s="448"/>
      <c r="T141" s="448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33" t="s">
        <v>135</v>
      </c>
      <c r="E144" s="534"/>
      <c r="F144" s="534"/>
      <c r="G144" s="534"/>
      <c r="H144" s="534"/>
      <c r="I144" s="534"/>
      <c r="J144" s="534"/>
      <c r="K144" s="534"/>
      <c r="L144" s="534"/>
      <c r="M144" s="534"/>
      <c r="N144" s="534"/>
      <c r="O144" s="535"/>
      <c r="P144" s="518" t="s">
        <v>136</v>
      </c>
      <c r="Q144" s="519"/>
      <c r="R144" s="520"/>
      <c r="S144" s="524" t="s">
        <v>137</v>
      </c>
      <c r="T144" s="526" t="s">
        <v>138</v>
      </c>
    </row>
    <row r="145" spans="2:20" s="1" customFormat="1" ht="29" customHeight="1" thickBot="1">
      <c r="B145" s="228" t="s">
        <v>139</v>
      </c>
      <c r="C145" s="229"/>
      <c r="D145" s="230">
        <v>1</v>
      </c>
      <c r="E145" s="528">
        <v>2</v>
      </c>
      <c r="F145" s="528"/>
      <c r="G145" s="306">
        <v>3</v>
      </c>
      <c r="H145" s="528">
        <v>4</v>
      </c>
      <c r="I145" s="528"/>
      <c r="J145" s="528">
        <v>5</v>
      </c>
      <c r="K145" s="528"/>
      <c r="L145" s="528"/>
      <c r="M145" s="528"/>
      <c r="N145" s="306">
        <v>6</v>
      </c>
      <c r="O145" s="231">
        <v>7</v>
      </c>
      <c r="P145" s="521"/>
      <c r="Q145" s="522"/>
      <c r="R145" s="523"/>
      <c r="S145" s="525"/>
      <c r="T145" s="527"/>
    </row>
    <row r="146" spans="2:20" ht="14.45" customHeight="1">
      <c r="B146" s="500" t="str">
        <f>IF(XI!C14="","",XI!C14)</f>
        <v/>
      </c>
      <c r="C146" s="501"/>
      <c r="D146" s="506">
        <f>IF(XI!F14="","",XI!F14)</f>
        <v>9</v>
      </c>
      <c r="E146" s="509">
        <f>IF(XI!H14="","",XI!H14)</f>
        <v>11</v>
      </c>
      <c r="F146" s="510"/>
      <c r="G146" s="471">
        <f>IF(XI!J14="","",XI!J14)</f>
        <v>11</v>
      </c>
      <c r="H146" s="509">
        <f>IF(XI!L14="","",XI!L14)</f>
        <v>9</v>
      </c>
      <c r="I146" s="510"/>
      <c r="J146" s="509">
        <f>IF(XI!N14="","",XI!N14)</f>
        <v>11</v>
      </c>
      <c r="K146" s="515"/>
      <c r="L146" s="515"/>
      <c r="M146" s="510"/>
      <c r="N146" s="471" t="str">
        <f>IF(XI!P14="","",XI!P14)</f>
        <v/>
      </c>
      <c r="O146" s="474" t="str">
        <f>IF(XI!R14="","",XI!R14)</f>
        <v/>
      </c>
      <c r="P146" s="477">
        <f>IF(XI!T14="","",XI!T14)</f>
        <v>3</v>
      </c>
      <c r="Q146" s="478"/>
      <c r="R146" s="479"/>
      <c r="S146" s="499"/>
      <c r="T146" s="232" t="s">
        <v>140</v>
      </c>
    </row>
    <row r="147" spans="2:20" ht="14.45" customHeight="1">
      <c r="B147" s="502"/>
      <c r="C147" s="503"/>
      <c r="D147" s="507"/>
      <c r="E147" s="511"/>
      <c r="F147" s="512"/>
      <c r="G147" s="472"/>
      <c r="H147" s="511"/>
      <c r="I147" s="512"/>
      <c r="J147" s="511"/>
      <c r="K147" s="516"/>
      <c r="L147" s="516"/>
      <c r="M147" s="512"/>
      <c r="N147" s="472"/>
      <c r="O147" s="475"/>
      <c r="P147" s="480"/>
      <c r="Q147" s="481"/>
      <c r="R147" s="482"/>
      <c r="S147" s="487"/>
      <c r="T147" s="233" t="s">
        <v>141</v>
      </c>
    </row>
    <row r="148" spans="2:20" ht="14.45" customHeight="1">
      <c r="B148" s="502"/>
      <c r="C148" s="503"/>
      <c r="D148" s="507"/>
      <c r="E148" s="511"/>
      <c r="F148" s="512"/>
      <c r="G148" s="472"/>
      <c r="H148" s="511"/>
      <c r="I148" s="512"/>
      <c r="J148" s="511"/>
      <c r="K148" s="516"/>
      <c r="L148" s="516"/>
      <c r="M148" s="512"/>
      <c r="N148" s="472"/>
      <c r="O148" s="475"/>
      <c r="P148" s="480"/>
      <c r="Q148" s="481"/>
      <c r="R148" s="482"/>
      <c r="S148" s="487"/>
      <c r="T148" s="233"/>
    </row>
    <row r="149" spans="2:20" ht="15" customHeight="1" thickBot="1">
      <c r="B149" s="504"/>
      <c r="C149" s="505"/>
      <c r="D149" s="508"/>
      <c r="E149" s="513"/>
      <c r="F149" s="514"/>
      <c r="G149" s="473"/>
      <c r="H149" s="513"/>
      <c r="I149" s="514"/>
      <c r="J149" s="513"/>
      <c r="K149" s="517"/>
      <c r="L149" s="517"/>
      <c r="M149" s="514"/>
      <c r="N149" s="473"/>
      <c r="O149" s="476"/>
      <c r="P149" s="483"/>
      <c r="Q149" s="484"/>
      <c r="R149" s="485"/>
      <c r="S149" s="488"/>
      <c r="T149" s="234" t="s">
        <v>142</v>
      </c>
    </row>
    <row r="150" spans="2:20" ht="14.45" customHeight="1">
      <c r="B150" s="500" t="str">
        <f>IF(XI!E14="","",XI!E14)</f>
        <v/>
      </c>
      <c r="C150" s="501"/>
      <c r="D150" s="506">
        <f>IF(XI!G14="","",XI!G14)</f>
        <v>11</v>
      </c>
      <c r="E150" s="509">
        <f>IF(XI!I14="","",XI!I14)</f>
        <v>6</v>
      </c>
      <c r="F150" s="510"/>
      <c r="G150" s="471">
        <f>IF(XI!K14="","",XI!K14)</f>
        <v>6</v>
      </c>
      <c r="H150" s="509">
        <f>IF(XI!M14="","",XI!M14)</f>
        <v>11</v>
      </c>
      <c r="I150" s="510"/>
      <c r="J150" s="509">
        <f>IF(XI!O14="","",XI!O14)</f>
        <v>6</v>
      </c>
      <c r="K150" s="515"/>
      <c r="L150" s="515"/>
      <c r="M150" s="510"/>
      <c r="N150" s="471" t="str">
        <f>IF(XI!Q14="","",XI!Q14)</f>
        <v/>
      </c>
      <c r="O150" s="474" t="str">
        <f>IF(XI!S14="","",XI!S14)</f>
        <v/>
      </c>
      <c r="P150" s="477">
        <f>IF(XI!U14="","",XI!U14)</f>
        <v>2</v>
      </c>
      <c r="Q150" s="478"/>
      <c r="R150" s="479"/>
      <c r="S150" s="486"/>
      <c r="T150" s="233" t="s">
        <v>140</v>
      </c>
    </row>
    <row r="151" spans="2:20" ht="14.45" customHeight="1">
      <c r="B151" s="502"/>
      <c r="C151" s="503"/>
      <c r="D151" s="507"/>
      <c r="E151" s="511"/>
      <c r="F151" s="512"/>
      <c r="G151" s="472"/>
      <c r="H151" s="511"/>
      <c r="I151" s="512"/>
      <c r="J151" s="511"/>
      <c r="K151" s="516"/>
      <c r="L151" s="516"/>
      <c r="M151" s="512"/>
      <c r="N151" s="472"/>
      <c r="O151" s="475"/>
      <c r="P151" s="480"/>
      <c r="Q151" s="481"/>
      <c r="R151" s="482"/>
      <c r="S151" s="487"/>
      <c r="T151" s="233" t="s">
        <v>141</v>
      </c>
    </row>
    <row r="152" spans="2:20" ht="14.45" customHeight="1">
      <c r="B152" s="502"/>
      <c r="C152" s="503"/>
      <c r="D152" s="507"/>
      <c r="E152" s="511"/>
      <c r="F152" s="512"/>
      <c r="G152" s="472"/>
      <c r="H152" s="511"/>
      <c r="I152" s="512"/>
      <c r="J152" s="511"/>
      <c r="K152" s="516"/>
      <c r="L152" s="516"/>
      <c r="M152" s="512"/>
      <c r="N152" s="472"/>
      <c r="O152" s="475"/>
      <c r="P152" s="480"/>
      <c r="Q152" s="481"/>
      <c r="R152" s="482"/>
      <c r="S152" s="487"/>
      <c r="T152" s="233"/>
    </row>
    <row r="153" spans="2:20" ht="15" customHeight="1" thickBot="1">
      <c r="B153" s="504"/>
      <c r="C153" s="505"/>
      <c r="D153" s="508"/>
      <c r="E153" s="513"/>
      <c r="F153" s="514"/>
      <c r="G153" s="473"/>
      <c r="H153" s="513"/>
      <c r="I153" s="514"/>
      <c r="J153" s="513"/>
      <c r="K153" s="517"/>
      <c r="L153" s="517"/>
      <c r="M153" s="514"/>
      <c r="N153" s="473"/>
      <c r="O153" s="476"/>
      <c r="P153" s="483"/>
      <c r="Q153" s="484"/>
      <c r="R153" s="485"/>
      <c r="S153" s="488"/>
      <c r="T153" s="234" t="s">
        <v>142</v>
      </c>
    </row>
    <row r="155" spans="2:20" ht="14.65" thickBot="1">
      <c r="B155" s="225" t="s">
        <v>144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89" t="s">
        <v>143</v>
      </c>
      <c r="O155" s="489"/>
      <c r="P155" s="489"/>
      <c r="Q155" s="489"/>
      <c r="R155" s="489"/>
      <c r="S155" s="489"/>
      <c r="T155" s="489"/>
    </row>
    <row r="156" spans="2:20" ht="30.75" customHeight="1" thickBot="1">
      <c r="B156" s="490" t="str">
        <f>IF(P146=P150,"",IF(P146&gt;P150,B146,B150))</f>
        <v/>
      </c>
      <c r="C156" s="491"/>
      <c r="D156" s="491"/>
      <c r="E156" s="492"/>
      <c r="F156" s="493" t="s">
        <v>145</v>
      </c>
      <c r="G156" s="493"/>
      <c r="H156" s="496">
        <f>IF(B156=B146,P146,P150)</f>
        <v>3</v>
      </c>
      <c r="I156" s="497"/>
      <c r="J156" s="236" t="s">
        <v>146</v>
      </c>
      <c r="K156" s="497">
        <f>IF(H156=P146,P150,P146)</f>
        <v>2</v>
      </c>
      <c r="L156" s="497"/>
      <c r="M156" s="498"/>
      <c r="N156" s="494"/>
      <c r="O156" s="494"/>
      <c r="P156" s="494"/>
      <c r="Q156" s="494"/>
      <c r="R156" s="494"/>
      <c r="S156" s="494"/>
      <c r="T156" s="495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63" t="s">
        <v>147</v>
      </c>
      <c r="C159" s="464"/>
      <c r="D159" s="464"/>
      <c r="E159" s="464"/>
      <c r="F159" s="464"/>
      <c r="G159" s="464"/>
      <c r="H159" s="465"/>
      <c r="I159" s="444" t="s">
        <v>148</v>
      </c>
      <c r="J159" s="464"/>
      <c r="K159" s="464"/>
      <c r="L159" s="464"/>
      <c r="M159" s="464"/>
      <c r="N159" s="464"/>
      <c r="O159" s="464"/>
      <c r="P159" s="464"/>
      <c r="Q159" s="464"/>
      <c r="R159" s="464"/>
      <c r="S159" s="464"/>
      <c r="T159" s="465"/>
    </row>
    <row r="160" spans="2:20">
      <c r="B160" s="466"/>
      <c r="C160" s="467"/>
      <c r="D160" s="468" t="s">
        <v>149</v>
      </c>
      <c r="E160" s="469"/>
      <c r="F160" s="469"/>
      <c r="G160" s="469"/>
      <c r="H160" s="470"/>
      <c r="I160" s="469"/>
      <c r="J160" s="469"/>
      <c r="K160" s="469"/>
      <c r="L160" s="469"/>
      <c r="M160" s="469"/>
      <c r="N160" s="469"/>
      <c r="O160" s="469"/>
      <c r="P160" s="469"/>
      <c r="Q160" s="467"/>
      <c r="R160" s="468" t="s">
        <v>149</v>
      </c>
      <c r="S160" s="469"/>
      <c r="T160" s="470"/>
    </row>
    <row r="161" spans="1:20">
      <c r="B161" s="453"/>
      <c r="C161" s="454"/>
      <c r="D161" s="455" t="s">
        <v>140</v>
      </c>
      <c r="E161" s="456"/>
      <c r="F161" s="456"/>
      <c r="G161" s="456"/>
      <c r="H161" s="457"/>
      <c r="I161" s="456"/>
      <c r="J161" s="456"/>
      <c r="K161" s="456"/>
      <c r="L161" s="456"/>
      <c r="M161" s="456"/>
      <c r="N161" s="456"/>
      <c r="O161" s="456"/>
      <c r="P161" s="456"/>
      <c r="Q161" s="454"/>
      <c r="R161" s="455" t="s">
        <v>140</v>
      </c>
      <c r="S161" s="456"/>
      <c r="T161" s="457"/>
    </row>
    <row r="162" spans="1:20" ht="14.65" thickBot="1">
      <c r="B162" s="458"/>
      <c r="C162" s="459"/>
      <c r="D162" s="460" t="s">
        <v>150</v>
      </c>
      <c r="E162" s="461"/>
      <c r="F162" s="461"/>
      <c r="G162" s="461"/>
      <c r="H162" s="462"/>
      <c r="I162" s="461"/>
      <c r="J162" s="461"/>
      <c r="K162" s="461"/>
      <c r="L162" s="461"/>
      <c r="M162" s="461"/>
      <c r="N162" s="461"/>
      <c r="O162" s="461"/>
      <c r="P162" s="461"/>
      <c r="Q162" s="459"/>
      <c r="R162" s="460" t="s">
        <v>150</v>
      </c>
      <c r="S162" s="461"/>
      <c r="T162" s="462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42" t="s">
        <v>151</v>
      </c>
      <c r="C164" s="443"/>
      <c r="D164" s="443"/>
      <c r="E164" s="443"/>
      <c r="F164" s="443"/>
      <c r="G164" s="443"/>
      <c r="H164" s="444"/>
      <c r="I164" s="445" t="s">
        <v>152</v>
      </c>
      <c r="J164" s="443"/>
      <c r="K164" s="443"/>
      <c r="L164" s="443"/>
      <c r="M164" s="443"/>
      <c r="N164" s="443"/>
      <c r="O164" s="443"/>
      <c r="P164" s="443"/>
      <c r="Q164" s="443"/>
      <c r="R164" s="443"/>
      <c r="S164" s="443"/>
      <c r="T164" s="446"/>
    </row>
    <row r="165" spans="1:20" ht="28.25" customHeight="1">
      <c r="B165" s="447"/>
      <c r="C165" s="448"/>
      <c r="D165" s="448"/>
      <c r="E165" s="448"/>
      <c r="F165" s="448"/>
      <c r="G165" s="448"/>
      <c r="H165" s="448"/>
      <c r="I165" s="448"/>
      <c r="J165" s="448"/>
      <c r="K165" s="448"/>
      <c r="L165" s="448"/>
      <c r="M165" s="448"/>
      <c r="N165" s="448"/>
      <c r="O165" s="448"/>
      <c r="P165" s="448"/>
      <c r="Q165" s="448"/>
      <c r="R165" s="448"/>
      <c r="S165" s="448"/>
      <c r="T165" s="449"/>
    </row>
    <row r="166" spans="1:20" ht="28.25" customHeight="1" thickBot="1">
      <c r="B166" s="450"/>
      <c r="C166" s="451"/>
      <c r="D166" s="451"/>
      <c r="E166" s="451"/>
      <c r="F166" s="451"/>
      <c r="G166" s="451"/>
      <c r="H166" s="451"/>
      <c r="I166" s="451"/>
      <c r="J166" s="451"/>
      <c r="K166" s="451"/>
      <c r="L166" s="451"/>
      <c r="M166" s="451"/>
      <c r="N166" s="451"/>
      <c r="O166" s="451"/>
      <c r="P166" s="451"/>
      <c r="Q166" s="451"/>
      <c r="R166" s="451"/>
      <c r="S166" s="451"/>
      <c r="T166" s="452"/>
    </row>
    <row r="173" spans="1:20" ht="29" customHeight="1" thickBot="1">
      <c r="A173" s="235">
        <v>5</v>
      </c>
    </row>
    <row r="174" spans="1:20" ht="15.75">
      <c r="E174" s="536" t="s">
        <v>124</v>
      </c>
      <c r="F174" s="537"/>
      <c r="G174" s="537"/>
      <c r="H174" s="537"/>
      <c r="I174" s="537"/>
      <c r="J174" s="537"/>
      <c r="K174" s="537"/>
      <c r="L174" s="537"/>
      <c r="M174" s="537"/>
      <c r="N174" s="537"/>
      <c r="O174" s="538"/>
    </row>
    <row r="175" spans="1:20" ht="15.75">
      <c r="E175" s="539" t="e">
        <f>IF(#REF!="","",#REF!)</f>
        <v>#REF!</v>
      </c>
      <c r="F175" s="540"/>
      <c r="G175" s="540"/>
      <c r="H175" s="540"/>
      <c r="I175" s="540"/>
      <c r="J175" s="540"/>
      <c r="K175" s="540"/>
      <c r="L175" s="540"/>
      <c r="M175" s="540"/>
      <c r="N175" s="540"/>
      <c r="O175" s="541"/>
    </row>
    <row r="176" spans="1:20" ht="15.75">
      <c r="E176" s="539" t="e">
        <f>IF(#REF!="","",#REF!)</f>
        <v>#REF!</v>
      </c>
      <c r="F176" s="540"/>
      <c r="G176" s="540"/>
      <c r="H176" s="540"/>
      <c r="I176" s="540"/>
      <c r="J176" s="540"/>
      <c r="K176" s="540"/>
      <c r="L176" s="540"/>
      <c r="M176" s="540"/>
      <c r="N176" s="540"/>
      <c r="O176" s="541"/>
    </row>
    <row r="177" spans="2:20" ht="15.75">
      <c r="E177" s="539"/>
      <c r="F177" s="540"/>
      <c r="G177" s="540"/>
      <c r="H177" s="540"/>
      <c r="I177" s="540"/>
      <c r="J177" s="540"/>
      <c r="K177" s="540"/>
      <c r="L177" s="540"/>
      <c r="M177" s="540"/>
      <c r="N177" s="540"/>
      <c r="O177" s="541"/>
    </row>
    <row r="178" spans="2:20" ht="15.75">
      <c r="E178" s="542" t="e">
        <f>IF(#REF!="","",#REF!)</f>
        <v>#REF!</v>
      </c>
      <c r="F178" s="543"/>
      <c r="G178" s="543"/>
      <c r="H178" s="543"/>
      <c r="I178" s="543"/>
      <c r="J178" s="543"/>
      <c r="K178" s="543"/>
      <c r="L178" s="543"/>
      <c r="M178" s="543"/>
      <c r="N178" s="543"/>
      <c r="O178" s="544"/>
    </row>
    <row r="179" spans="2:20" ht="16.149999999999999" thickBot="1">
      <c r="E179" s="545" t="e">
        <f>IF(#REF!="","",#REF!)</f>
        <v>#REF!</v>
      </c>
      <c r="F179" s="546"/>
      <c r="G179" s="546"/>
      <c r="H179" s="546"/>
      <c r="I179" s="546"/>
      <c r="J179" s="546"/>
      <c r="K179" s="546"/>
      <c r="L179" s="546"/>
      <c r="M179" s="546"/>
      <c r="N179" s="546"/>
      <c r="O179" s="547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128</v>
      </c>
      <c r="C182" s="448" t="s">
        <v>183</v>
      </c>
      <c r="D182" s="448"/>
      <c r="E182" s="448"/>
      <c r="F182" s="448"/>
      <c r="G182" s="448"/>
      <c r="H182" s="448"/>
      <c r="I182" s="225"/>
      <c r="J182" s="225"/>
      <c r="K182" s="448" t="s">
        <v>129</v>
      </c>
      <c r="L182" s="448"/>
      <c r="M182" s="448"/>
      <c r="N182" s="448"/>
      <c r="O182" s="448"/>
      <c r="P182" s="448"/>
      <c r="Q182" s="448" t="s">
        <v>130</v>
      </c>
      <c r="R182" s="448"/>
      <c r="S182" s="448"/>
      <c r="T182" s="226" t="s">
        <v>131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48"/>
      <c r="L183" s="448"/>
      <c r="M183" s="448"/>
      <c r="N183" s="448"/>
      <c r="O183" s="448"/>
      <c r="P183" s="448"/>
      <c r="Q183" s="448"/>
      <c r="R183" s="448"/>
      <c r="S183" s="448"/>
      <c r="T183" s="227"/>
    </row>
    <row r="184" spans="2:20">
      <c r="B184" s="225"/>
      <c r="C184" s="225"/>
      <c r="D184" s="529" t="s">
        <v>132</v>
      </c>
      <c r="E184" s="529"/>
      <c r="F184" s="529"/>
      <c r="G184" s="529"/>
      <c r="H184" s="226">
        <v>5</v>
      </c>
      <c r="I184" s="225"/>
      <c r="J184" s="225"/>
      <c r="K184" s="530" t="s">
        <v>133</v>
      </c>
      <c r="L184" s="531"/>
      <c r="M184" s="531"/>
      <c r="N184" s="531"/>
      <c r="O184" s="531"/>
      <c r="P184" s="532"/>
      <c r="Q184" s="448" t="s">
        <v>134</v>
      </c>
      <c r="R184" s="448"/>
      <c r="S184" s="448"/>
      <c r="T184" s="448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33" t="s">
        <v>135</v>
      </c>
      <c r="E187" s="534"/>
      <c r="F187" s="534"/>
      <c r="G187" s="534"/>
      <c r="H187" s="534"/>
      <c r="I187" s="534"/>
      <c r="J187" s="534"/>
      <c r="K187" s="534"/>
      <c r="L187" s="534"/>
      <c r="M187" s="534"/>
      <c r="N187" s="534"/>
      <c r="O187" s="535"/>
      <c r="P187" s="518" t="s">
        <v>136</v>
      </c>
      <c r="Q187" s="519"/>
      <c r="R187" s="520"/>
      <c r="S187" s="524" t="s">
        <v>137</v>
      </c>
      <c r="T187" s="526" t="s">
        <v>138</v>
      </c>
    </row>
    <row r="188" spans="2:20" s="1" customFormat="1" ht="29" customHeight="1" thickBot="1">
      <c r="B188" s="228" t="s">
        <v>139</v>
      </c>
      <c r="C188" s="229"/>
      <c r="D188" s="230">
        <v>1</v>
      </c>
      <c r="E188" s="528">
        <v>2</v>
      </c>
      <c r="F188" s="528"/>
      <c r="G188" s="306">
        <v>3</v>
      </c>
      <c r="H188" s="528">
        <v>4</v>
      </c>
      <c r="I188" s="528"/>
      <c r="J188" s="528">
        <v>5</v>
      </c>
      <c r="K188" s="528"/>
      <c r="L188" s="528"/>
      <c r="M188" s="528"/>
      <c r="N188" s="306">
        <v>6</v>
      </c>
      <c r="O188" s="231">
        <v>7</v>
      </c>
      <c r="P188" s="521"/>
      <c r="Q188" s="522"/>
      <c r="R188" s="523"/>
      <c r="S188" s="525"/>
      <c r="T188" s="527"/>
    </row>
    <row r="189" spans="2:20">
      <c r="B189" s="500" t="str">
        <f>IF(XI!C17="","",XI!C17)</f>
        <v/>
      </c>
      <c r="C189" s="501"/>
      <c r="D189" s="506">
        <f>IF(XI!F17="","",XI!F17)</f>
        <v>11</v>
      </c>
      <c r="E189" s="509">
        <f>IF(XI!H17="","",XI!H17)</f>
        <v>11</v>
      </c>
      <c r="F189" s="510"/>
      <c r="G189" s="471">
        <f>IF(XI!J17="","",XI!J17)</f>
        <v>11</v>
      </c>
      <c r="H189" s="509" t="str">
        <f>IF(XI!L17="","",XI!L17)</f>
        <v/>
      </c>
      <c r="I189" s="510"/>
      <c r="J189" s="509" t="str">
        <f>IF(XI!N17="","",XI!N17)</f>
        <v/>
      </c>
      <c r="K189" s="515"/>
      <c r="L189" s="515"/>
      <c r="M189" s="510"/>
      <c r="N189" s="471" t="str">
        <f>IF(XI!P17="","",XI!P17)</f>
        <v/>
      </c>
      <c r="O189" s="474" t="str">
        <f>IF(XI!R17="","",XI!R17)</f>
        <v/>
      </c>
      <c r="P189" s="477">
        <f>IF(XI!T17="","",XI!T17)</f>
        <v>3</v>
      </c>
      <c r="Q189" s="478"/>
      <c r="R189" s="479"/>
      <c r="S189" s="499"/>
      <c r="T189" s="232" t="s">
        <v>140</v>
      </c>
    </row>
    <row r="190" spans="2:20">
      <c r="B190" s="502"/>
      <c r="C190" s="503"/>
      <c r="D190" s="507"/>
      <c r="E190" s="511"/>
      <c r="F190" s="512"/>
      <c r="G190" s="472"/>
      <c r="H190" s="511"/>
      <c r="I190" s="512"/>
      <c r="J190" s="511"/>
      <c r="K190" s="516"/>
      <c r="L190" s="516"/>
      <c r="M190" s="512"/>
      <c r="N190" s="472"/>
      <c r="O190" s="475"/>
      <c r="P190" s="480"/>
      <c r="Q190" s="481"/>
      <c r="R190" s="482"/>
      <c r="S190" s="487"/>
      <c r="T190" s="233" t="s">
        <v>141</v>
      </c>
    </row>
    <row r="191" spans="2:20">
      <c r="B191" s="502"/>
      <c r="C191" s="503"/>
      <c r="D191" s="507"/>
      <c r="E191" s="511"/>
      <c r="F191" s="512"/>
      <c r="G191" s="472"/>
      <c r="H191" s="511"/>
      <c r="I191" s="512"/>
      <c r="J191" s="511"/>
      <c r="K191" s="516"/>
      <c r="L191" s="516"/>
      <c r="M191" s="512"/>
      <c r="N191" s="472"/>
      <c r="O191" s="475"/>
      <c r="P191" s="480"/>
      <c r="Q191" s="481"/>
      <c r="R191" s="482"/>
      <c r="S191" s="487"/>
      <c r="T191" s="233"/>
    </row>
    <row r="192" spans="2:20" ht="14.65" thickBot="1">
      <c r="B192" s="504"/>
      <c r="C192" s="505"/>
      <c r="D192" s="508"/>
      <c r="E192" s="513"/>
      <c r="F192" s="514"/>
      <c r="G192" s="473"/>
      <c r="H192" s="513"/>
      <c r="I192" s="514"/>
      <c r="J192" s="513"/>
      <c r="K192" s="517"/>
      <c r="L192" s="517"/>
      <c r="M192" s="514"/>
      <c r="N192" s="473"/>
      <c r="O192" s="476"/>
      <c r="P192" s="483"/>
      <c r="Q192" s="484"/>
      <c r="R192" s="485"/>
      <c r="S192" s="488"/>
      <c r="T192" s="234" t="s">
        <v>142</v>
      </c>
    </row>
    <row r="193" spans="2:20">
      <c r="B193" s="500" t="str">
        <f>IF(XI!E17="","",XI!E17)</f>
        <v/>
      </c>
      <c r="C193" s="501"/>
      <c r="D193" s="506">
        <f>IF(XI!G17="","",XI!G17)</f>
        <v>5</v>
      </c>
      <c r="E193" s="509">
        <f>IF(XI!I17="","",XI!I17)</f>
        <v>5</v>
      </c>
      <c r="F193" s="510"/>
      <c r="G193" s="471">
        <f>IF(XI!K17="","",XI!K17)</f>
        <v>5</v>
      </c>
      <c r="H193" s="509" t="str">
        <f>IF(XI!M17="","",XI!M17)</f>
        <v/>
      </c>
      <c r="I193" s="510"/>
      <c r="J193" s="509" t="str">
        <f>IF(XI!O17="","",XI!O17)</f>
        <v/>
      </c>
      <c r="K193" s="515"/>
      <c r="L193" s="515"/>
      <c r="M193" s="510"/>
      <c r="N193" s="471" t="str">
        <f>IF(XI!Q17="","",XI!Q17)</f>
        <v/>
      </c>
      <c r="O193" s="474" t="str">
        <f>IF(XI!S17="","",XI!S17)</f>
        <v/>
      </c>
      <c r="P193" s="477">
        <f>IF(XI!U17="","",XI!U17)</f>
        <v>0</v>
      </c>
      <c r="Q193" s="478"/>
      <c r="R193" s="479"/>
      <c r="S193" s="486"/>
      <c r="T193" s="233" t="s">
        <v>140</v>
      </c>
    </row>
    <row r="194" spans="2:20">
      <c r="B194" s="502"/>
      <c r="C194" s="503"/>
      <c r="D194" s="507"/>
      <c r="E194" s="511"/>
      <c r="F194" s="512"/>
      <c r="G194" s="472"/>
      <c r="H194" s="511"/>
      <c r="I194" s="512"/>
      <c r="J194" s="511"/>
      <c r="K194" s="516"/>
      <c r="L194" s="516"/>
      <c r="M194" s="512"/>
      <c r="N194" s="472"/>
      <c r="O194" s="475"/>
      <c r="P194" s="480"/>
      <c r="Q194" s="481"/>
      <c r="R194" s="482"/>
      <c r="S194" s="487"/>
      <c r="T194" s="233" t="s">
        <v>141</v>
      </c>
    </row>
    <row r="195" spans="2:20">
      <c r="B195" s="502"/>
      <c r="C195" s="503"/>
      <c r="D195" s="507"/>
      <c r="E195" s="511"/>
      <c r="F195" s="512"/>
      <c r="G195" s="472"/>
      <c r="H195" s="511"/>
      <c r="I195" s="512"/>
      <c r="J195" s="511"/>
      <c r="K195" s="516"/>
      <c r="L195" s="516"/>
      <c r="M195" s="512"/>
      <c r="N195" s="472"/>
      <c r="O195" s="475"/>
      <c r="P195" s="480"/>
      <c r="Q195" s="481"/>
      <c r="R195" s="482"/>
      <c r="S195" s="487"/>
      <c r="T195" s="233"/>
    </row>
    <row r="196" spans="2:20" ht="14.65" thickBot="1">
      <c r="B196" s="504"/>
      <c r="C196" s="505"/>
      <c r="D196" s="508"/>
      <c r="E196" s="513"/>
      <c r="F196" s="514"/>
      <c r="G196" s="473"/>
      <c r="H196" s="513"/>
      <c r="I196" s="514"/>
      <c r="J196" s="513"/>
      <c r="K196" s="517"/>
      <c r="L196" s="517"/>
      <c r="M196" s="514"/>
      <c r="N196" s="473"/>
      <c r="O196" s="476"/>
      <c r="P196" s="483"/>
      <c r="Q196" s="484"/>
      <c r="R196" s="485"/>
      <c r="S196" s="488"/>
      <c r="T196" s="234" t="s">
        <v>142</v>
      </c>
    </row>
    <row r="198" spans="2:20" ht="14.65" thickBot="1">
      <c r="B198" s="225" t="s">
        <v>144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89" t="s">
        <v>143</v>
      </c>
      <c r="O198" s="489"/>
      <c r="P198" s="489"/>
      <c r="Q198" s="489"/>
      <c r="R198" s="489"/>
      <c r="S198" s="489"/>
      <c r="T198" s="489"/>
    </row>
    <row r="199" spans="2:20" ht="30.75" customHeight="1" thickBot="1">
      <c r="B199" s="490" t="str">
        <f>IF(P189=P193,"",IF(P189&gt;P193,B189,B193))</f>
        <v/>
      </c>
      <c r="C199" s="491"/>
      <c r="D199" s="491"/>
      <c r="E199" s="492"/>
      <c r="F199" s="493" t="s">
        <v>145</v>
      </c>
      <c r="G199" s="493"/>
      <c r="H199" s="496">
        <f>IF(B199=B189,P189,P193)</f>
        <v>3</v>
      </c>
      <c r="I199" s="497"/>
      <c r="J199" s="236" t="s">
        <v>146</v>
      </c>
      <c r="K199" s="497">
        <f>IF(H199=P189,P193,P189)</f>
        <v>0</v>
      </c>
      <c r="L199" s="497"/>
      <c r="M199" s="498"/>
      <c r="N199" s="494"/>
      <c r="O199" s="494"/>
      <c r="P199" s="494"/>
      <c r="Q199" s="494"/>
      <c r="R199" s="494"/>
      <c r="S199" s="494"/>
      <c r="T199" s="495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63" t="s">
        <v>147</v>
      </c>
      <c r="C202" s="464"/>
      <c r="D202" s="464"/>
      <c r="E202" s="464"/>
      <c r="F202" s="464"/>
      <c r="G202" s="464"/>
      <c r="H202" s="465"/>
      <c r="I202" s="444" t="s">
        <v>148</v>
      </c>
      <c r="J202" s="464"/>
      <c r="K202" s="464"/>
      <c r="L202" s="464"/>
      <c r="M202" s="464"/>
      <c r="N202" s="464"/>
      <c r="O202" s="464"/>
      <c r="P202" s="464"/>
      <c r="Q202" s="464"/>
      <c r="R202" s="464"/>
      <c r="S202" s="464"/>
      <c r="T202" s="465"/>
    </row>
    <row r="203" spans="2:20">
      <c r="B203" s="466"/>
      <c r="C203" s="467"/>
      <c r="D203" s="468" t="s">
        <v>149</v>
      </c>
      <c r="E203" s="469"/>
      <c r="F203" s="469"/>
      <c r="G203" s="469"/>
      <c r="H203" s="470"/>
      <c r="I203" s="469"/>
      <c r="J203" s="469"/>
      <c r="K203" s="469"/>
      <c r="L203" s="469"/>
      <c r="M203" s="469"/>
      <c r="N203" s="469"/>
      <c r="O203" s="469"/>
      <c r="P203" s="469"/>
      <c r="Q203" s="467"/>
      <c r="R203" s="468" t="s">
        <v>149</v>
      </c>
      <c r="S203" s="469"/>
      <c r="T203" s="470"/>
    </row>
    <row r="204" spans="2:20">
      <c r="B204" s="453"/>
      <c r="C204" s="454"/>
      <c r="D204" s="455" t="s">
        <v>140</v>
      </c>
      <c r="E204" s="456"/>
      <c r="F204" s="456"/>
      <c r="G204" s="456"/>
      <c r="H204" s="457"/>
      <c r="I204" s="456"/>
      <c r="J204" s="456"/>
      <c r="K204" s="456"/>
      <c r="L204" s="456"/>
      <c r="M204" s="456"/>
      <c r="N204" s="456"/>
      <c r="O204" s="456"/>
      <c r="P204" s="456"/>
      <c r="Q204" s="454"/>
      <c r="R204" s="455" t="s">
        <v>140</v>
      </c>
      <c r="S204" s="456"/>
      <c r="T204" s="457"/>
    </row>
    <row r="205" spans="2:20" ht="14.65" thickBot="1">
      <c r="B205" s="458"/>
      <c r="C205" s="459"/>
      <c r="D205" s="460" t="s">
        <v>150</v>
      </c>
      <c r="E205" s="461"/>
      <c r="F205" s="461"/>
      <c r="G205" s="461"/>
      <c r="H205" s="462"/>
      <c r="I205" s="461"/>
      <c r="J205" s="461"/>
      <c r="K205" s="461"/>
      <c r="L205" s="461"/>
      <c r="M205" s="461"/>
      <c r="N205" s="461"/>
      <c r="O205" s="461"/>
      <c r="P205" s="461"/>
      <c r="Q205" s="459"/>
      <c r="R205" s="460" t="s">
        <v>150</v>
      </c>
      <c r="S205" s="461"/>
      <c r="T205" s="462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42" t="s">
        <v>151</v>
      </c>
      <c r="C207" s="443"/>
      <c r="D207" s="443"/>
      <c r="E207" s="443"/>
      <c r="F207" s="443"/>
      <c r="G207" s="443"/>
      <c r="H207" s="444"/>
      <c r="I207" s="445" t="s">
        <v>152</v>
      </c>
      <c r="J207" s="443"/>
      <c r="K207" s="443"/>
      <c r="L207" s="443"/>
      <c r="M207" s="443"/>
      <c r="N207" s="443"/>
      <c r="O207" s="443"/>
      <c r="P207" s="443"/>
      <c r="Q207" s="443"/>
      <c r="R207" s="443"/>
      <c r="S207" s="443"/>
      <c r="T207" s="446"/>
    </row>
    <row r="208" spans="2:20" ht="28.25" customHeight="1">
      <c r="B208" s="447"/>
      <c r="C208" s="448"/>
      <c r="D208" s="448"/>
      <c r="E208" s="448"/>
      <c r="F208" s="448"/>
      <c r="G208" s="448"/>
      <c r="H208" s="448"/>
      <c r="I208" s="448"/>
      <c r="J208" s="448"/>
      <c r="K208" s="448"/>
      <c r="L208" s="448"/>
      <c r="M208" s="448"/>
      <c r="N208" s="448"/>
      <c r="O208" s="448"/>
      <c r="P208" s="448"/>
      <c r="Q208" s="448"/>
      <c r="R208" s="448"/>
      <c r="S208" s="448"/>
      <c r="T208" s="449"/>
    </row>
    <row r="209" spans="1:20" ht="28.25" customHeight="1" thickBot="1">
      <c r="B209" s="450"/>
      <c r="C209" s="451"/>
      <c r="D209" s="451"/>
      <c r="E209" s="451"/>
      <c r="F209" s="451"/>
      <c r="G209" s="451"/>
      <c r="H209" s="451"/>
      <c r="I209" s="451"/>
      <c r="J209" s="451"/>
      <c r="K209" s="451"/>
      <c r="L209" s="451"/>
      <c r="M209" s="451"/>
      <c r="N209" s="451"/>
      <c r="O209" s="451"/>
      <c r="P209" s="451"/>
      <c r="Q209" s="451"/>
      <c r="R209" s="451"/>
      <c r="S209" s="451"/>
      <c r="T209" s="452"/>
    </row>
    <row r="216" spans="1:20" ht="29" customHeight="1" thickBot="1">
      <c r="A216" s="235">
        <v>6</v>
      </c>
    </row>
    <row r="217" spans="1:20" ht="15.75">
      <c r="E217" s="536" t="s">
        <v>124</v>
      </c>
      <c r="F217" s="537"/>
      <c r="G217" s="537"/>
      <c r="H217" s="537"/>
      <c r="I217" s="537"/>
      <c r="J217" s="537"/>
      <c r="K217" s="537"/>
      <c r="L217" s="537"/>
      <c r="M217" s="537"/>
      <c r="N217" s="537"/>
      <c r="O217" s="538"/>
    </row>
    <row r="218" spans="1:20" ht="15.75">
      <c r="E218" s="539" t="e">
        <f>IF(#REF!="","",#REF!)</f>
        <v>#REF!</v>
      </c>
      <c r="F218" s="540"/>
      <c r="G218" s="540"/>
      <c r="H218" s="540"/>
      <c r="I218" s="540"/>
      <c r="J218" s="540"/>
      <c r="K218" s="540"/>
      <c r="L218" s="540"/>
      <c r="M218" s="540"/>
      <c r="N218" s="540"/>
      <c r="O218" s="541"/>
    </row>
    <row r="219" spans="1:20" ht="15.75">
      <c r="E219" s="539" t="e">
        <f>IF(#REF!="","",#REF!)</f>
        <v>#REF!</v>
      </c>
      <c r="F219" s="540"/>
      <c r="G219" s="540"/>
      <c r="H219" s="540"/>
      <c r="I219" s="540"/>
      <c r="J219" s="540"/>
      <c r="K219" s="540"/>
      <c r="L219" s="540"/>
      <c r="M219" s="540"/>
      <c r="N219" s="540"/>
      <c r="O219" s="541"/>
    </row>
    <row r="220" spans="1:20" ht="15.75">
      <c r="E220" s="539"/>
      <c r="F220" s="540"/>
      <c r="G220" s="540"/>
      <c r="H220" s="540"/>
      <c r="I220" s="540"/>
      <c r="J220" s="540"/>
      <c r="K220" s="540"/>
      <c r="L220" s="540"/>
      <c r="M220" s="540"/>
      <c r="N220" s="540"/>
      <c r="O220" s="541"/>
    </row>
    <row r="221" spans="1:20" ht="15.75">
      <c r="E221" s="542" t="e">
        <f>IF(#REF!="","",#REF!)</f>
        <v>#REF!</v>
      </c>
      <c r="F221" s="543"/>
      <c r="G221" s="543"/>
      <c r="H221" s="543"/>
      <c r="I221" s="543"/>
      <c r="J221" s="543"/>
      <c r="K221" s="543"/>
      <c r="L221" s="543"/>
      <c r="M221" s="543"/>
      <c r="N221" s="543"/>
      <c r="O221" s="544"/>
    </row>
    <row r="222" spans="1:20" ht="16.149999999999999" thickBot="1">
      <c r="E222" s="545" t="e">
        <f>IF(#REF!="","",#REF!)</f>
        <v>#REF!</v>
      </c>
      <c r="F222" s="546"/>
      <c r="G222" s="546"/>
      <c r="H222" s="546"/>
      <c r="I222" s="546"/>
      <c r="J222" s="546"/>
      <c r="K222" s="546"/>
      <c r="L222" s="546"/>
      <c r="M222" s="546"/>
      <c r="N222" s="546"/>
      <c r="O222" s="547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128</v>
      </c>
      <c r="C225" s="448" t="s">
        <v>183</v>
      </c>
      <c r="D225" s="448"/>
      <c r="E225" s="448"/>
      <c r="F225" s="448"/>
      <c r="G225" s="448"/>
      <c r="H225" s="448"/>
      <c r="I225" s="225"/>
      <c r="J225" s="225"/>
      <c r="K225" s="448" t="s">
        <v>129</v>
      </c>
      <c r="L225" s="448"/>
      <c r="M225" s="448"/>
      <c r="N225" s="448"/>
      <c r="O225" s="448"/>
      <c r="P225" s="448"/>
      <c r="Q225" s="448" t="s">
        <v>130</v>
      </c>
      <c r="R225" s="448"/>
      <c r="S225" s="448"/>
      <c r="T225" s="226" t="s">
        <v>131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48"/>
      <c r="L226" s="448"/>
      <c r="M226" s="448"/>
      <c r="N226" s="448"/>
      <c r="O226" s="448"/>
      <c r="P226" s="448"/>
      <c r="Q226" s="448"/>
      <c r="R226" s="448"/>
      <c r="S226" s="448"/>
      <c r="T226" s="227"/>
    </row>
    <row r="227" spans="2:20">
      <c r="B227" s="225"/>
      <c r="C227" s="225"/>
      <c r="D227" s="529" t="s">
        <v>132</v>
      </c>
      <c r="E227" s="529"/>
      <c r="F227" s="529"/>
      <c r="G227" s="529"/>
      <c r="H227" s="305">
        <v>5</v>
      </c>
      <c r="I227" s="225"/>
      <c r="J227" s="225"/>
      <c r="K227" s="530" t="s">
        <v>133</v>
      </c>
      <c r="L227" s="531"/>
      <c r="M227" s="531"/>
      <c r="N227" s="531"/>
      <c r="O227" s="531"/>
      <c r="P227" s="532"/>
      <c r="Q227" s="448" t="s">
        <v>134</v>
      </c>
      <c r="R227" s="448"/>
      <c r="S227" s="448"/>
      <c r="T227" s="448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33" t="s">
        <v>135</v>
      </c>
      <c r="E230" s="534"/>
      <c r="F230" s="534"/>
      <c r="G230" s="534"/>
      <c r="H230" s="534"/>
      <c r="I230" s="534"/>
      <c r="J230" s="534"/>
      <c r="K230" s="534"/>
      <c r="L230" s="534"/>
      <c r="M230" s="534"/>
      <c r="N230" s="534"/>
      <c r="O230" s="535"/>
      <c r="P230" s="518" t="s">
        <v>136</v>
      </c>
      <c r="Q230" s="519"/>
      <c r="R230" s="520"/>
      <c r="S230" s="524" t="s">
        <v>137</v>
      </c>
      <c r="T230" s="526" t="s">
        <v>138</v>
      </c>
    </row>
    <row r="231" spans="2:20" s="1" customFormat="1" ht="29" customHeight="1" thickBot="1">
      <c r="B231" s="228" t="s">
        <v>139</v>
      </c>
      <c r="C231" s="229"/>
      <c r="D231" s="230">
        <v>1</v>
      </c>
      <c r="E231" s="528">
        <v>2</v>
      </c>
      <c r="F231" s="528"/>
      <c r="G231" s="306">
        <v>3</v>
      </c>
      <c r="H231" s="528">
        <v>4</v>
      </c>
      <c r="I231" s="528"/>
      <c r="J231" s="528">
        <v>5</v>
      </c>
      <c r="K231" s="528"/>
      <c r="L231" s="528"/>
      <c r="M231" s="528"/>
      <c r="N231" s="306">
        <v>6</v>
      </c>
      <c r="O231" s="231">
        <v>7</v>
      </c>
      <c r="P231" s="521"/>
      <c r="Q231" s="522"/>
      <c r="R231" s="523"/>
      <c r="S231" s="525"/>
      <c r="T231" s="527"/>
    </row>
    <row r="232" spans="2:20">
      <c r="B232" s="500" t="str">
        <f>IF(XI!C18="","",XI!C18)</f>
        <v/>
      </c>
      <c r="C232" s="501"/>
      <c r="D232" s="506">
        <f>IF(XI!F18="","",XI!F18)</f>
        <v>6</v>
      </c>
      <c r="E232" s="509">
        <f>IF(XI!H18="","",XI!H18)</f>
        <v>5</v>
      </c>
      <c r="F232" s="510"/>
      <c r="G232" s="471">
        <f>IF(XI!J18="","",XI!J18)</f>
        <v>7</v>
      </c>
      <c r="H232" s="509" t="str">
        <f>IF(XI!L18="","",XI!L18)</f>
        <v/>
      </c>
      <c r="I232" s="510"/>
      <c r="J232" s="509" t="str">
        <f>IF(XI!N18="","",XI!N18)</f>
        <v/>
      </c>
      <c r="K232" s="515"/>
      <c r="L232" s="515"/>
      <c r="M232" s="510"/>
      <c r="N232" s="471" t="str">
        <f>IF(XI!P18="","",XI!P18)</f>
        <v/>
      </c>
      <c r="O232" s="474" t="str">
        <f>IF(XI!R18="","",XI!R18)</f>
        <v/>
      </c>
      <c r="P232" s="477">
        <f>IF(XI!T18="","",XI!T18)</f>
        <v>0</v>
      </c>
      <c r="Q232" s="478"/>
      <c r="R232" s="479"/>
      <c r="S232" s="499"/>
      <c r="T232" s="232" t="s">
        <v>140</v>
      </c>
    </row>
    <row r="233" spans="2:20">
      <c r="B233" s="502"/>
      <c r="C233" s="503"/>
      <c r="D233" s="507"/>
      <c r="E233" s="511"/>
      <c r="F233" s="512"/>
      <c r="G233" s="472"/>
      <c r="H233" s="511"/>
      <c r="I233" s="512"/>
      <c r="J233" s="511"/>
      <c r="K233" s="516"/>
      <c r="L233" s="516"/>
      <c r="M233" s="512"/>
      <c r="N233" s="472"/>
      <c r="O233" s="475"/>
      <c r="P233" s="480"/>
      <c r="Q233" s="481"/>
      <c r="R233" s="482"/>
      <c r="S233" s="487"/>
      <c r="T233" s="233" t="s">
        <v>141</v>
      </c>
    </row>
    <row r="234" spans="2:20">
      <c r="B234" s="502"/>
      <c r="C234" s="503"/>
      <c r="D234" s="507"/>
      <c r="E234" s="511"/>
      <c r="F234" s="512"/>
      <c r="G234" s="472"/>
      <c r="H234" s="511"/>
      <c r="I234" s="512"/>
      <c r="J234" s="511"/>
      <c r="K234" s="516"/>
      <c r="L234" s="516"/>
      <c r="M234" s="512"/>
      <c r="N234" s="472"/>
      <c r="O234" s="475"/>
      <c r="P234" s="480"/>
      <c r="Q234" s="481"/>
      <c r="R234" s="482"/>
      <c r="S234" s="487"/>
      <c r="T234" s="233"/>
    </row>
    <row r="235" spans="2:20" ht="14.65" thickBot="1">
      <c r="B235" s="504"/>
      <c r="C235" s="505"/>
      <c r="D235" s="508"/>
      <c r="E235" s="513"/>
      <c r="F235" s="514"/>
      <c r="G235" s="473"/>
      <c r="H235" s="513"/>
      <c r="I235" s="514"/>
      <c r="J235" s="513"/>
      <c r="K235" s="517"/>
      <c r="L235" s="517"/>
      <c r="M235" s="514"/>
      <c r="N235" s="473"/>
      <c r="O235" s="476"/>
      <c r="P235" s="483"/>
      <c r="Q235" s="484"/>
      <c r="R235" s="485"/>
      <c r="S235" s="488"/>
      <c r="T235" s="234" t="s">
        <v>142</v>
      </c>
    </row>
    <row r="236" spans="2:20">
      <c r="B236" s="500" t="str">
        <f>IF(XI!E18="","",XI!E18)</f>
        <v/>
      </c>
      <c r="C236" s="501"/>
      <c r="D236" s="506">
        <f>IF(XI!G18="","",XI!G18)</f>
        <v>11</v>
      </c>
      <c r="E236" s="509">
        <f>IF(XI!I18="","",XI!I18)</f>
        <v>11</v>
      </c>
      <c r="F236" s="510"/>
      <c r="G236" s="471">
        <f>IF(XI!K18="","",XI!K18)</f>
        <v>11</v>
      </c>
      <c r="H236" s="509" t="str">
        <f>IF(XI!M18="","",XI!M18)</f>
        <v/>
      </c>
      <c r="I236" s="510"/>
      <c r="J236" s="509" t="str">
        <f>IF(XI!O18="","",XI!O18)</f>
        <v/>
      </c>
      <c r="K236" s="515"/>
      <c r="L236" s="515"/>
      <c r="M236" s="510"/>
      <c r="N236" s="471" t="str">
        <f>IF(XI!Q18="","",XI!Q18)</f>
        <v/>
      </c>
      <c r="O236" s="474" t="str">
        <f>IF(XI!S18="","",XI!S18)</f>
        <v/>
      </c>
      <c r="P236" s="477">
        <f>IF(XI!U18="","",XI!U18)</f>
        <v>3</v>
      </c>
      <c r="Q236" s="478"/>
      <c r="R236" s="479"/>
      <c r="S236" s="486"/>
      <c r="T236" s="233" t="s">
        <v>140</v>
      </c>
    </row>
    <row r="237" spans="2:20">
      <c r="B237" s="502"/>
      <c r="C237" s="503"/>
      <c r="D237" s="507"/>
      <c r="E237" s="511"/>
      <c r="F237" s="512"/>
      <c r="G237" s="472"/>
      <c r="H237" s="511"/>
      <c r="I237" s="512"/>
      <c r="J237" s="511"/>
      <c r="K237" s="516"/>
      <c r="L237" s="516"/>
      <c r="M237" s="512"/>
      <c r="N237" s="472"/>
      <c r="O237" s="475"/>
      <c r="P237" s="480"/>
      <c r="Q237" s="481"/>
      <c r="R237" s="482"/>
      <c r="S237" s="487"/>
      <c r="T237" s="233" t="s">
        <v>141</v>
      </c>
    </row>
    <row r="238" spans="2:20">
      <c r="B238" s="502"/>
      <c r="C238" s="503"/>
      <c r="D238" s="507"/>
      <c r="E238" s="511"/>
      <c r="F238" s="512"/>
      <c r="G238" s="472"/>
      <c r="H238" s="511"/>
      <c r="I238" s="512"/>
      <c r="J238" s="511"/>
      <c r="K238" s="516"/>
      <c r="L238" s="516"/>
      <c r="M238" s="512"/>
      <c r="N238" s="472"/>
      <c r="O238" s="475"/>
      <c r="P238" s="480"/>
      <c r="Q238" s="481"/>
      <c r="R238" s="482"/>
      <c r="S238" s="487"/>
      <c r="T238" s="233"/>
    </row>
    <row r="239" spans="2:20" ht="14.65" thickBot="1">
      <c r="B239" s="504"/>
      <c r="C239" s="505"/>
      <c r="D239" s="508"/>
      <c r="E239" s="513"/>
      <c r="F239" s="514"/>
      <c r="G239" s="473"/>
      <c r="H239" s="513"/>
      <c r="I239" s="514"/>
      <c r="J239" s="513"/>
      <c r="K239" s="517"/>
      <c r="L239" s="517"/>
      <c r="M239" s="514"/>
      <c r="N239" s="473"/>
      <c r="O239" s="476"/>
      <c r="P239" s="483"/>
      <c r="Q239" s="484"/>
      <c r="R239" s="485"/>
      <c r="S239" s="488"/>
      <c r="T239" s="234" t="s">
        <v>142</v>
      </c>
    </row>
    <row r="241" spans="2:20" ht="14.65" thickBot="1">
      <c r="B241" s="225" t="s">
        <v>144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89" t="s">
        <v>143</v>
      </c>
      <c r="O241" s="489"/>
      <c r="P241" s="489"/>
      <c r="Q241" s="489"/>
      <c r="R241" s="489"/>
      <c r="S241" s="489"/>
      <c r="T241" s="489"/>
    </row>
    <row r="242" spans="2:20" ht="30.75" customHeight="1" thickBot="1">
      <c r="B242" s="490" t="str">
        <f>IF(P232=P236,"",IF(P232&gt;P236,B232,B236))</f>
        <v/>
      </c>
      <c r="C242" s="491"/>
      <c r="D242" s="491"/>
      <c r="E242" s="492"/>
      <c r="F242" s="493" t="s">
        <v>145</v>
      </c>
      <c r="G242" s="493"/>
      <c r="H242" s="496">
        <f>IF(B242=B232,P232,P236)</f>
        <v>0</v>
      </c>
      <c r="I242" s="497"/>
      <c r="J242" s="236" t="s">
        <v>146</v>
      </c>
      <c r="K242" s="497">
        <f>IF(H242=P232,P236,P232)</f>
        <v>3</v>
      </c>
      <c r="L242" s="497"/>
      <c r="M242" s="498"/>
      <c r="N242" s="494"/>
      <c r="O242" s="494"/>
      <c r="P242" s="494"/>
      <c r="Q242" s="494"/>
      <c r="R242" s="494"/>
      <c r="S242" s="494"/>
      <c r="T242" s="495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63" t="s">
        <v>147</v>
      </c>
      <c r="C245" s="464"/>
      <c r="D245" s="464"/>
      <c r="E245" s="464"/>
      <c r="F245" s="464"/>
      <c r="G245" s="464"/>
      <c r="H245" s="465"/>
      <c r="I245" s="444" t="s">
        <v>148</v>
      </c>
      <c r="J245" s="464"/>
      <c r="K245" s="464"/>
      <c r="L245" s="464"/>
      <c r="M245" s="464"/>
      <c r="N245" s="464"/>
      <c r="O245" s="464"/>
      <c r="P245" s="464"/>
      <c r="Q245" s="464"/>
      <c r="R245" s="464"/>
      <c r="S245" s="464"/>
      <c r="T245" s="465"/>
    </row>
    <row r="246" spans="2:20">
      <c r="B246" s="466"/>
      <c r="C246" s="467"/>
      <c r="D246" s="468" t="s">
        <v>149</v>
      </c>
      <c r="E246" s="469"/>
      <c r="F246" s="469"/>
      <c r="G246" s="469"/>
      <c r="H246" s="470"/>
      <c r="I246" s="469"/>
      <c r="J246" s="469"/>
      <c r="K246" s="469"/>
      <c r="L246" s="469"/>
      <c r="M246" s="469"/>
      <c r="N246" s="469"/>
      <c r="O246" s="469"/>
      <c r="P246" s="469"/>
      <c r="Q246" s="467"/>
      <c r="R246" s="468" t="s">
        <v>149</v>
      </c>
      <c r="S246" s="469"/>
      <c r="T246" s="470"/>
    </row>
    <row r="247" spans="2:20">
      <c r="B247" s="453"/>
      <c r="C247" s="454"/>
      <c r="D247" s="455" t="s">
        <v>140</v>
      </c>
      <c r="E247" s="456"/>
      <c r="F247" s="456"/>
      <c r="G247" s="456"/>
      <c r="H247" s="457"/>
      <c r="I247" s="456"/>
      <c r="J247" s="456"/>
      <c r="K247" s="456"/>
      <c r="L247" s="456"/>
      <c r="M247" s="456"/>
      <c r="N247" s="456"/>
      <c r="O247" s="456"/>
      <c r="P247" s="456"/>
      <c r="Q247" s="454"/>
      <c r="R247" s="455" t="s">
        <v>140</v>
      </c>
      <c r="S247" s="456"/>
      <c r="T247" s="457"/>
    </row>
    <row r="248" spans="2:20" ht="14.65" thickBot="1">
      <c r="B248" s="458"/>
      <c r="C248" s="459"/>
      <c r="D248" s="460" t="s">
        <v>150</v>
      </c>
      <c r="E248" s="461"/>
      <c r="F248" s="461"/>
      <c r="G248" s="461"/>
      <c r="H248" s="462"/>
      <c r="I248" s="461"/>
      <c r="J248" s="461"/>
      <c r="K248" s="461"/>
      <c r="L248" s="461"/>
      <c r="M248" s="461"/>
      <c r="N248" s="461"/>
      <c r="O248" s="461"/>
      <c r="P248" s="461"/>
      <c r="Q248" s="459"/>
      <c r="R248" s="460" t="s">
        <v>150</v>
      </c>
      <c r="S248" s="461"/>
      <c r="T248" s="462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42" t="s">
        <v>151</v>
      </c>
      <c r="C250" s="443"/>
      <c r="D250" s="443"/>
      <c r="E250" s="443"/>
      <c r="F250" s="443"/>
      <c r="G250" s="443"/>
      <c r="H250" s="444"/>
      <c r="I250" s="445" t="s">
        <v>152</v>
      </c>
      <c r="J250" s="443"/>
      <c r="K250" s="443"/>
      <c r="L250" s="443"/>
      <c r="M250" s="443"/>
      <c r="N250" s="443"/>
      <c r="O250" s="443"/>
      <c r="P250" s="443"/>
      <c r="Q250" s="443"/>
      <c r="R250" s="443"/>
      <c r="S250" s="443"/>
      <c r="T250" s="446"/>
    </row>
    <row r="251" spans="2:20" ht="28.25" customHeight="1">
      <c r="B251" s="447"/>
      <c r="C251" s="448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  <c r="O251" s="448"/>
      <c r="P251" s="448"/>
      <c r="Q251" s="448"/>
      <c r="R251" s="448"/>
      <c r="S251" s="448"/>
      <c r="T251" s="449"/>
    </row>
    <row r="252" spans="2:20" ht="28.25" customHeight="1" thickBot="1">
      <c r="B252" s="450"/>
      <c r="C252" s="451"/>
      <c r="D252" s="451"/>
      <c r="E252" s="451"/>
      <c r="F252" s="451"/>
      <c r="G252" s="451"/>
      <c r="H252" s="451"/>
      <c r="I252" s="451"/>
      <c r="J252" s="451"/>
      <c r="K252" s="451"/>
      <c r="L252" s="451"/>
      <c r="M252" s="451"/>
      <c r="N252" s="451"/>
      <c r="O252" s="451"/>
      <c r="P252" s="451"/>
      <c r="Q252" s="451"/>
      <c r="R252" s="451"/>
      <c r="S252" s="451"/>
      <c r="T252" s="452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C1:J23"/>
  <sheetViews>
    <sheetView showGridLines="0" topLeftCell="B1" workbookViewId="0">
      <selection activeCell="E3" sqref="B3:T34"/>
    </sheetView>
  </sheetViews>
  <sheetFormatPr defaultRowHeight="14.25"/>
  <cols>
    <col min="1" max="1" width="0.6640625" customWidth="1"/>
    <col min="2" max="2" width="2.46484375" customWidth="1"/>
    <col min="3" max="3" width="3.1328125" style="1" customWidth="1"/>
    <col min="4" max="4" width="31" customWidth="1"/>
    <col min="5" max="5" width="3.1328125" style="1" customWidth="1"/>
    <col min="6" max="6" width="31" customWidth="1"/>
    <col min="7" max="7" width="3.1328125" style="1" customWidth="1"/>
    <col min="8" max="8" width="31" customWidth="1"/>
    <col min="9" max="9" width="3.1328125" style="1" customWidth="1"/>
    <col min="10" max="10" width="31" customWidth="1"/>
  </cols>
  <sheetData>
    <row r="1" spans="3:10">
      <c r="C1" s="388" t="s">
        <v>159</v>
      </c>
      <c r="D1" s="389"/>
      <c r="E1" s="389"/>
      <c r="F1" s="389"/>
      <c r="G1" s="389"/>
      <c r="H1" s="389"/>
      <c r="I1" s="389"/>
      <c r="J1" s="390"/>
    </row>
    <row r="2" spans="3:10" ht="14.65" thickBot="1">
      <c r="C2" s="391"/>
      <c r="D2" s="392"/>
      <c r="E2" s="392"/>
      <c r="F2" s="392"/>
      <c r="G2" s="392"/>
      <c r="H2" s="392"/>
      <c r="I2" s="392"/>
      <c r="J2" s="393"/>
    </row>
    <row r="3" spans="3:10" ht="25.15">
      <c r="C3" s="382" t="s">
        <v>62</v>
      </c>
      <c r="D3" s="383"/>
      <c r="E3" s="382" t="s">
        <v>63</v>
      </c>
      <c r="F3" s="383"/>
      <c r="G3" s="382" t="s">
        <v>64</v>
      </c>
      <c r="H3" s="383"/>
      <c r="I3" s="382" t="s">
        <v>65</v>
      </c>
      <c r="J3" s="383"/>
    </row>
    <row r="4" spans="3:10" s="32" customFormat="1" ht="15.75">
      <c r="C4" s="307">
        <v>1</v>
      </c>
      <c r="D4" s="239" t="str">
        <f>IF(VLOOKUP(C4,PARTICIPANTS!$C$3:$D$66,2,FALSE)="","",(VLOOKUP(C4,PARTICIPANTS!$C$3:$D$66,2,FALSE)))</f>
        <v/>
      </c>
      <c r="E4" s="309">
        <f>C4+4</f>
        <v>5</v>
      </c>
      <c r="F4" s="242" t="str">
        <f>IF(VLOOKUP(E4,PARTICIPANTS!$C$3:$D$66,2,FALSE)="","",(VLOOKUP(E4,PARTICIPANTS!$C$3:$D$66,2,FALSE)))</f>
        <v/>
      </c>
      <c r="G4" s="307">
        <f>E4+4</f>
        <v>9</v>
      </c>
      <c r="H4" s="239" t="str">
        <f>IF(VLOOKUP(G4,PARTICIPANTS!$C$3:$D$66,2,FALSE)="","",(VLOOKUP(G4,PARTICIPANTS!$C$3:$D$66,2,FALSE)))</f>
        <v/>
      </c>
      <c r="I4" s="309">
        <f>G4+4</f>
        <v>13</v>
      </c>
      <c r="J4" s="239" t="str">
        <f>IF(VLOOKUP(I4,PARTICIPANTS!$C$3:$D$66,2,FALSE)="","",(VLOOKUP(I4,PARTICIPANTS!$C$3:$D$66,2,FALSE)))</f>
        <v/>
      </c>
    </row>
    <row r="5" spans="3:10" s="32" customFormat="1" ht="15.75">
      <c r="C5" s="307">
        <v>2</v>
      </c>
      <c r="D5" s="239" t="str">
        <f>IF(VLOOKUP(C5,PARTICIPANTS!$C$3:$D$66,2,FALSE)="","",(VLOOKUP(C5,PARTICIPANTS!$C$3:$D$66,2,FALSE)))</f>
        <v/>
      </c>
      <c r="E5" s="309">
        <f t="shared" ref="E5:I7" si="0">C5+4</f>
        <v>6</v>
      </c>
      <c r="F5" s="242" t="str">
        <f>IF(VLOOKUP(E5,PARTICIPANTS!$C$3:$D$66,2,FALSE)="","",(VLOOKUP(E5,PARTICIPANTS!$C$3:$D$66,2,FALSE)))</f>
        <v/>
      </c>
      <c r="G5" s="307">
        <f t="shared" si="0"/>
        <v>10</v>
      </c>
      <c r="H5" s="239" t="str">
        <f>IF(VLOOKUP(G5,PARTICIPANTS!$C$3:$D$66,2,FALSE)="","",(VLOOKUP(G5,PARTICIPANTS!$C$3:$D$66,2,FALSE)))</f>
        <v/>
      </c>
      <c r="I5" s="309">
        <f t="shared" si="0"/>
        <v>14</v>
      </c>
      <c r="J5" s="239" t="str">
        <f>IF(VLOOKUP(I5,PARTICIPANTS!$C$3:$D$66,2,FALSE)="","",(VLOOKUP(I5,PARTICIPANTS!$C$3:$D$66,2,FALSE)))</f>
        <v/>
      </c>
    </row>
    <row r="6" spans="3:10" s="32" customFormat="1" ht="15.75">
      <c r="C6" s="307">
        <v>3</v>
      </c>
      <c r="D6" s="239" t="str">
        <f>IF(VLOOKUP(C6,PARTICIPANTS!$C$3:$D$66,2,FALSE)="","",(VLOOKUP(C6,PARTICIPANTS!$C$3:$D$66,2,FALSE)))</f>
        <v/>
      </c>
      <c r="E6" s="309">
        <f t="shared" si="0"/>
        <v>7</v>
      </c>
      <c r="F6" s="242" t="str">
        <f>IF(VLOOKUP(E6,PARTICIPANTS!$C$3:$D$66,2,FALSE)="","",(VLOOKUP(E6,PARTICIPANTS!$C$3:$D$66,2,FALSE)))</f>
        <v/>
      </c>
      <c r="G6" s="307">
        <f t="shared" si="0"/>
        <v>11</v>
      </c>
      <c r="H6" s="239" t="str">
        <f>IF(VLOOKUP(G6,PARTICIPANTS!$C$3:$D$66,2,FALSE)="","",(VLOOKUP(G6,PARTICIPANTS!$C$3:$D$66,2,FALSE)))</f>
        <v/>
      </c>
      <c r="I6" s="309">
        <f t="shared" si="0"/>
        <v>15</v>
      </c>
      <c r="J6" s="239" t="str">
        <f>IF(VLOOKUP(I6,PARTICIPANTS!$C$3:$D$66,2,FALSE)="","",(VLOOKUP(I6,PARTICIPANTS!$C$3:$D$66,2,FALSE)))</f>
        <v/>
      </c>
    </row>
    <row r="7" spans="3:10" s="32" customFormat="1" ht="16.149999999999999" thickBot="1">
      <c r="C7" s="308">
        <v>4</v>
      </c>
      <c r="D7" s="241" t="str">
        <f>IF(VLOOKUP(C7,PARTICIPANTS!$C$3:$D$66,2,FALSE)="","",(VLOOKUP(C7,PARTICIPANTS!$C$3:$D$66,2,FALSE)))</f>
        <v/>
      </c>
      <c r="E7" s="310">
        <f t="shared" si="0"/>
        <v>8</v>
      </c>
      <c r="F7" s="243" t="str">
        <f>IF(VLOOKUP(E7,PARTICIPANTS!$C$3:$D$66,2,FALSE)="","",(VLOOKUP(E7,PARTICIPANTS!$C$3:$D$66,2,FALSE)))</f>
        <v/>
      </c>
      <c r="G7" s="240">
        <f t="shared" si="0"/>
        <v>12</v>
      </c>
      <c r="H7" s="241" t="str">
        <f>IF(VLOOKUP(G7,PARTICIPANTS!$C$3:$D$66,2,FALSE)="","",(VLOOKUP(G7,PARTICIPANTS!$C$3:$D$66,2,FALSE)))</f>
        <v/>
      </c>
      <c r="I7" s="310">
        <f t="shared" si="0"/>
        <v>16</v>
      </c>
      <c r="J7" s="241" t="str">
        <f>IF(VLOOKUP(I7,PARTICIPANTS!$C$3:$D$66,2,FALSE)="","",(VLOOKUP(I7,PARTICIPANTS!$C$3:$D$66,2,FALSE)))</f>
        <v/>
      </c>
    </row>
    <row r="8" spans="3:10" ht="25.15">
      <c r="C8" s="382" t="s">
        <v>66</v>
      </c>
      <c r="D8" s="383"/>
      <c r="E8" s="382" t="s">
        <v>67</v>
      </c>
      <c r="F8" s="383"/>
      <c r="G8" s="382" t="s">
        <v>68</v>
      </c>
      <c r="H8" s="383"/>
      <c r="I8" s="382" t="s">
        <v>69</v>
      </c>
      <c r="J8" s="383"/>
    </row>
    <row r="9" spans="3:10" s="32" customFormat="1" ht="15.75">
      <c r="C9" s="307">
        <v>17</v>
      </c>
      <c r="D9" s="239" t="str">
        <f>IF(VLOOKUP(C9,PARTICIPANTS!$C$3:$D$66,2,FALSE)="","",(VLOOKUP(C9,PARTICIPANTS!$C$3:$D$66,2,FALSE)))</f>
        <v/>
      </c>
      <c r="E9" s="309">
        <f>C9+4</f>
        <v>21</v>
      </c>
      <c r="F9" s="242" t="str">
        <f>IF(VLOOKUP(E9,PARTICIPANTS!$C$3:$D$66,2,FALSE)="","",(VLOOKUP(E9,PARTICIPANTS!$C$3:$D$66,2,FALSE)))</f>
        <v/>
      </c>
      <c r="G9" s="307">
        <f>E9+4</f>
        <v>25</v>
      </c>
      <c r="H9" s="239" t="str">
        <f>IF(VLOOKUP(G9,PARTICIPANTS!$C$3:$D$66,2,FALSE)="","",(VLOOKUP(G9,PARTICIPANTS!$C$3:$D$66,2,FALSE)))</f>
        <v/>
      </c>
      <c r="I9" s="309">
        <f>G9+4</f>
        <v>29</v>
      </c>
      <c r="J9" s="239" t="str">
        <f>IF(VLOOKUP(I9,PARTICIPANTS!$C$3:$D$66,2,FALSE)="","",(VLOOKUP(I9,PARTICIPANTS!$C$3:$D$66,2,FALSE)))</f>
        <v/>
      </c>
    </row>
    <row r="10" spans="3:10" s="32" customFormat="1" ht="15.75">
      <c r="C10" s="307">
        <v>18</v>
      </c>
      <c r="D10" s="239" t="str">
        <f>IF(VLOOKUP(C10,PARTICIPANTS!$C$3:$D$66,2,FALSE)="","",(VLOOKUP(C10,PARTICIPANTS!$C$3:$D$66,2,FALSE)))</f>
        <v/>
      </c>
      <c r="E10" s="309">
        <f t="shared" ref="E10:I12" si="1">C10+4</f>
        <v>22</v>
      </c>
      <c r="F10" s="242" t="str">
        <f>IF(VLOOKUP(E10,PARTICIPANTS!$C$3:$D$66,2,FALSE)="","",(VLOOKUP(E10,PARTICIPANTS!$C$3:$D$66,2,FALSE)))</f>
        <v/>
      </c>
      <c r="G10" s="307">
        <f t="shared" si="1"/>
        <v>26</v>
      </c>
      <c r="H10" s="239" t="str">
        <f>IF(VLOOKUP(G10,PARTICIPANTS!$C$3:$D$66,2,FALSE)="","",(VLOOKUP(G10,PARTICIPANTS!$C$3:$D$66,2,FALSE)))</f>
        <v/>
      </c>
      <c r="I10" s="309">
        <f t="shared" si="1"/>
        <v>30</v>
      </c>
      <c r="J10" s="239" t="str">
        <f>IF(VLOOKUP(I10,PARTICIPANTS!$C$3:$D$66,2,FALSE)="","",(VLOOKUP(I10,PARTICIPANTS!$C$3:$D$66,2,FALSE)))</f>
        <v/>
      </c>
    </row>
    <row r="11" spans="3:10" s="32" customFormat="1" ht="15.75">
      <c r="C11" s="307">
        <v>19</v>
      </c>
      <c r="D11" s="239" t="str">
        <f>IF(VLOOKUP(C11,PARTICIPANTS!$C$3:$D$66,2,FALSE)="","",(VLOOKUP(C11,PARTICIPANTS!$C$3:$D$66,2,FALSE)))</f>
        <v/>
      </c>
      <c r="E11" s="309">
        <f t="shared" si="1"/>
        <v>23</v>
      </c>
      <c r="F11" s="242" t="str">
        <f>IF(VLOOKUP(E11,PARTICIPANTS!$C$3:$D$66,2,FALSE)="","",(VLOOKUP(E11,PARTICIPANTS!$C$3:$D$66,2,FALSE)))</f>
        <v/>
      </c>
      <c r="G11" s="307">
        <f t="shared" si="1"/>
        <v>27</v>
      </c>
      <c r="H11" s="239" t="str">
        <f>IF(VLOOKUP(G11,PARTICIPANTS!$C$3:$D$66,2,FALSE)="","",(VLOOKUP(G11,PARTICIPANTS!$C$3:$D$66,2,FALSE)))</f>
        <v/>
      </c>
      <c r="I11" s="309">
        <f t="shared" si="1"/>
        <v>31</v>
      </c>
      <c r="J11" s="239" t="str">
        <f>IF(VLOOKUP(I11,PARTICIPANTS!$C$3:$D$66,2,FALSE)="","",(VLOOKUP(I11,PARTICIPANTS!$C$3:$D$66,2,FALSE)))</f>
        <v/>
      </c>
    </row>
    <row r="12" spans="3:10" s="32" customFormat="1" ht="16.149999999999999" thickBot="1">
      <c r="C12" s="308">
        <v>20</v>
      </c>
      <c r="D12" s="241" t="str">
        <f>IF(VLOOKUP(C12,PARTICIPANTS!$C$3:$D$66,2,FALSE)="","",(VLOOKUP(C12,PARTICIPANTS!$C$3:$D$66,2,FALSE)))</f>
        <v/>
      </c>
      <c r="E12" s="310">
        <f t="shared" si="1"/>
        <v>24</v>
      </c>
      <c r="F12" s="243" t="str">
        <f>IF(VLOOKUP(E12,PARTICIPANTS!$C$3:$D$66,2,FALSE)="","",(VLOOKUP(E12,PARTICIPANTS!$C$3:$D$66,2,FALSE)))</f>
        <v/>
      </c>
      <c r="G12" s="308">
        <f t="shared" si="1"/>
        <v>28</v>
      </c>
      <c r="H12" s="241" t="str">
        <f>IF(VLOOKUP(G12,PARTICIPANTS!$C$3:$D$66,2,FALSE)="","",(VLOOKUP(G12,PARTICIPANTS!$C$3:$D$66,2,FALSE)))</f>
        <v/>
      </c>
      <c r="I12" s="310">
        <f t="shared" si="1"/>
        <v>32</v>
      </c>
      <c r="J12" s="241" t="str">
        <f>IF(VLOOKUP(I12,PARTICIPANTS!$C$3:$D$66,2,FALSE)="","",(VLOOKUP(I12,PARTICIPANTS!$C$3:$D$66,2,FALSE)))</f>
        <v/>
      </c>
    </row>
    <row r="13" spans="3:10" ht="25.15">
      <c r="C13" s="311"/>
      <c r="D13" s="312" t="s">
        <v>160</v>
      </c>
      <c r="E13" s="382" t="s">
        <v>161</v>
      </c>
      <c r="F13" s="383"/>
      <c r="G13" s="382" t="s">
        <v>162</v>
      </c>
      <c r="H13" s="383"/>
      <c r="I13" s="384" t="s">
        <v>163</v>
      </c>
      <c r="J13" s="383"/>
    </row>
    <row r="14" spans="3:10" s="32" customFormat="1" ht="15.75">
      <c r="C14" s="307">
        <v>33</v>
      </c>
      <c r="D14" s="242" t="str">
        <f>IF(VLOOKUP(C14,PARTICIPANTS!$C$3:$D$66,2,FALSE)="","",(VLOOKUP(C14,PARTICIPANTS!$C$3:$D$66,2,FALSE)))</f>
        <v/>
      </c>
      <c r="E14" s="307">
        <f>C14+4</f>
        <v>37</v>
      </c>
      <c r="F14" s="239" t="str">
        <f>IF(VLOOKUP(E14,PARTICIPANTS!$C$3:$D$66,2,FALSE)="","",(VLOOKUP(E14,PARTICIPANTS!$C$3:$D$66,2,FALSE)))</f>
        <v/>
      </c>
      <c r="G14" s="307">
        <f>E14+4</f>
        <v>41</v>
      </c>
      <c r="H14" s="239" t="str">
        <f>IF(VLOOKUP(G14,PARTICIPANTS!$C$3:$D$66,2,FALSE)="","",(VLOOKUP(G14,PARTICIPANTS!$C$3:$D$66,2,FALSE)))</f>
        <v/>
      </c>
      <c r="I14" s="309">
        <f>G14+4</f>
        <v>45</v>
      </c>
      <c r="J14" s="239" t="str">
        <f>IF(VLOOKUP(I14,PARTICIPANTS!$C$3:$D$66,2,FALSE)="","",(VLOOKUP(I14,PARTICIPANTS!$C$3:$D$66,2,FALSE)))</f>
        <v/>
      </c>
    </row>
    <row r="15" spans="3:10" s="32" customFormat="1" ht="15.75">
      <c r="C15" s="307">
        <v>34</v>
      </c>
      <c r="D15" s="242" t="str">
        <f>IF(VLOOKUP(C15,PARTICIPANTS!$C$3:$D$66,2,FALSE)="","",(VLOOKUP(C15,PARTICIPANTS!$C$3:$D$66,2,FALSE)))</f>
        <v/>
      </c>
      <c r="E15" s="307">
        <f t="shared" ref="E15:E16" si="2">C15+4</f>
        <v>38</v>
      </c>
      <c r="F15" s="239" t="str">
        <f>IF(VLOOKUP(E15,PARTICIPANTS!$C$3:$D$66,2,FALSE)="","",(VLOOKUP(E15,PARTICIPANTS!$C$3:$D$66,2,FALSE)))</f>
        <v/>
      </c>
      <c r="G15" s="307">
        <f t="shared" ref="G15:G17" si="3">E15+4</f>
        <v>42</v>
      </c>
      <c r="H15" s="239" t="str">
        <f>IF(VLOOKUP(G15,PARTICIPANTS!$C$3:$D$66,2,FALSE)="","",(VLOOKUP(G15,PARTICIPANTS!$C$3:$D$66,2,FALSE)))</f>
        <v/>
      </c>
      <c r="I15" s="309">
        <f t="shared" ref="I15:I17" si="4">G15+4</f>
        <v>46</v>
      </c>
      <c r="J15" s="239" t="str">
        <f>IF(VLOOKUP(I15,PARTICIPANTS!$C$3:$D$66,2,FALSE)="","",(VLOOKUP(I15,PARTICIPANTS!$C$3:$D$66,2,FALSE)))</f>
        <v/>
      </c>
    </row>
    <row r="16" spans="3:10" s="32" customFormat="1" ht="15.75">
      <c r="C16" s="307">
        <v>35</v>
      </c>
      <c r="D16" s="242" t="str">
        <f>IF(VLOOKUP(C16,PARTICIPANTS!$C$3:$D$66,2,FALSE)="","",(VLOOKUP(C16,PARTICIPANTS!$C$3:$D$66,2,FALSE)))</f>
        <v/>
      </c>
      <c r="E16" s="307">
        <f t="shared" si="2"/>
        <v>39</v>
      </c>
      <c r="F16" s="239" t="str">
        <f>IF(VLOOKUP(E16,PARTICIPANTS!$C$3:$D$66,2,FALSE)="","",(VLOOKUP(E16,PARTICIPANTS!$C$3:$D$66,2,FALSE)))</f>
        <v/>
      </c>
      <c r="G16" s="307">
        <f t="shared" si="3"/>
        <v>43</v>
      </c>
      <c r="H16" s="239" t="str">
        <f>IF(VLOOKUP(G16,PARTICIPANTS!$C$3:$D$66,2,FALSE)="","",(VLOOKUP(G16,PARTICIPANTS!$C$3:$D$66,2,FALSE)))</f>
        <v/>
      </c>
      <c r="I16" s="309">
        <f t="shared" si="4"/>
        <v>47</v>
      </c>
      <c r="J16" s="239" t="str">
        <f>IF(VLOOKUP(I16,PARTICIPANTS!$C$3:$D$66,2,FALSE)="","",(VLOOKUP(I16,PARTICIPANTS!$C$3:$D$66,2,FALSE)))</f>
        <v/>
      </c>
    </row>
    <row r="17" spans="3:10" s="32" customFormat="1" ht="15.75">
      <c r="C17" s="307">
        <v>36</v>
      </c>
      <c r="D17" s="242" t="str">
        <f>IF(VLOOKUP(C17,PARTICIPANTS!$C$3:$D$66,2,FALSE)="","",(VLOOKUP(C17,PARTICIPANTS!$C$3:$D$66,2,FALSE)))</f>
        <v/>
      </c>
      <c r="E17" s="307">
        <f>C17+4</f>
        <v>40</v>
      </c>
      <c r="F17" s="239" t="str">
        <f>IF(VLOOKUP(E17,PARTICIPANTS!$C$3:$D$66,2,FALSE)="","",(VLOOKUP(E17,PARTICIPANTS!$C$3:$D$66,2,FALSE)))</f>
        <v/>
      </c>
      <c r="G17" s="307">
        <f t="shared" si="3"/>
        <v>44</v>
      </c>
      <c r="H17" s="239" t="str">
        <f>IF(VLOOKUP(G17,PARTICIPANTS!$C$3:$D$66,2,FALSE)="","",(VLOOKUP(G17,PARTICIPANTS!$C$3:$D$66,2,FALSE)))</f>
        <v/>
      </c>
      <c r="I17" s="309">
        <f t="shared" si="4"/>
        <v>48</v>
      </c>
      <c r="J17" s="239" t="str">
        <f>IF(VLOOKUP(I17,PARTICIPANTS!$C$3:$D$66,2,FALSE)="","",(VLOOKUP(I17,PARTICIPANTS!$C$3:$D$66,2,FALSE)))</f>
        <v/>
      </c>
    </row>
    <row r="18" spans="3:10" s="32" customFormat="1" ht="25.15">
      <c r="C18" s="385" t="s">
        <v>164</v>
      </c>
      <c r="D18" s="386"/>
      <c r="E18" s="313"/>
      <c r="F18" s="314" t="s">
        <v>165</v>
      </c>
      <c r="G18" s="385" t="s">
        <v>166</v>
      </c>
      <c r="H18" s="387"/>
      <c r="I18" s="386" t="s">
        <v>167</v>
      </c>
      <c r="J18" s="387"/>
    </row>
    <row r="19" spans="3:10" s="32" customFormat="1" ht="15.75">
      <c r="C19" s="307">
        <v>49</v>
      </c>
      <c r="D19" s="242" t="str">
        <f>IF(VLOOKUP(C19,PARTICIPANTS!$C$3:$D$66,2,FALSE)="","",(VLOOKUP(C19,PARTICIPANTS!$C$3:$D$66,2,FALSE)))</f>
        <v/>
      </c>
      <c r="E19" s="307">
        <f>C19+4</f>
        <v>53</v>
      </c>
      <c r="F19" s="239" t="str">
        <f>IF(VLOOKUP(E19,PARTICIPANTS!$C$3:$D$66,2,FALSE)="","",(VLOOKUP(E19,PARTICIPANTS!$C$3:$D$66,2,FALSE)))</f>
        <v/>
      </c>
      <c r="G19" s="307">
        <f>E19+4</f>
        <v>57</v>
      </c>
      <c r="H19" s="239" t="str">
        <f>IF(VLOOKUP(G19,PARTICIPANTS!$C$3:$D$66,2,FALSE)="","",(VLOOKUP(G19,PARTICIPANTS!$C$3:$D$66,2,FALSE)))</f>
        <v/>
      </c>
      <c r="I19" s="309">
        <f>G19+4</f>
        <v>61</v>
      </c>
      <c r="J19" s="239" t="str">
        <f>IF(VLOOKUP(I19,PARTICIPANTS!$C$3:$D$66,2,FALSE)="","",(VLOOKUP(I19,PARTICIPANTS!$C$3:$D$66,2,FALSE)))</f>
        <v/>
      </c>
    </row>
    <row r="20" spans="3:10" s="32" customFormat="1" ht="15.75">
      <c r="C20" s="307">
        <v>50</v>
      </c>
      <c r="D20" s="242" t="str">
        <f>IF(VLOOKUP(C20,PARTICIPANTS!$C$3:$D$66,2,FALSE)="","",(VLOOKUP(C20,PARTICIPANTS!$C$3:$D$66,2,FALSE)))</f>
        <v/>
      </c>
      <c r="E20" s="307">
        <f t="shared" ref="E20:E21" si="5">C20+4</f>
        <v>54</v>
      </c>
      <c r="F20" s="239" t="str">
        <f>IF(VLOOKUP(E20,PARTICIPANTS!$C$3:$D$66,2,FALSE)="","",(VLOOKUP(E20,PARTICIPANTS!$C$3:$D$66,2,FALSE)))</f>
        <v/>
      </c>
      <c r="G20" s="307">
        <f t="shared" ref="G20:G22" si="6">E20+4</f>
        <v>58</v>
      </c>
      <c r="H20" s="239" t="str">
        <f>IF(VLOOKUP(G20,PARTICIPANTS!$C$3:$D$66,2,FALSE)="","",(VLOOKUP(G20,PARTICIPANTS!$C$3:$D$66,2,FALSE)))</f>
        <v/>
      </c>
      <c r="I20" s="309">
        <f t="shared" ref="I20:I22" si="7">G20+4</f>
        <v>62</v>
      </c>
      <c r="J20" s="239" t="str">
        <f>IF(VLOOKUP(I20,PARTICIPANTS!$C$3:$D$66,2,FALSE)="","",(VLOOKUP(I20,PARTICIPANTS!$C$3:$D$66,2,FALSE)))</f>
        <v/>
      </c>
    </row>
    <row r="21" spans="3:10" s="32" customFormat="1" ht="15.75">
      <c r="C21" s="307">
        <v>51</v>
      </c>
      <c r="D21" s="242" t="str">
        <f>IF(VLOOKUP(C21,PARTICIPANTS!$C$3:$D$66,2,FALSE)="","",(VLOOKUP(C21,PARTICIPANTS!$C$3:$D$66,2,FALSE)))</f>
        <v/>
      </c>
      <c r="E21" s="307">
        <f t="shared" si="5"/>
        <v>55</v>
      </c>
      <c r="F21" s="239" t="str">
        <f>IF(VLOOKUP(E21,PARTICIPANTS!$C$3:$D$66,2,FALSE)="","",(VLOOKUP(E21,PARTICIPANTS!$C$3:$D$66,2,FALSE)))</f>
        <v/>
      </c>
      <c r="G21" s="307">
        <f t="shared" si="6"/>
        <v>59</v>
      </c>
      <c r="H21" s="239" t="str">
        <f>IF(VLOOKUP(G21,PARTICIPANTS!$C$3:$D$66,2,FALSE)="","",(VLOOKUP(G21,PARTICIPANTS!$C$3:$D$66,2,FALSE)))</f>
        <v/>
      </c>
      <c r="I21" s="309">
        <f t="shared" si="7"/>
        <v>63</v>
      </c>
      <c r="J21" s="239" t="str">
        <f>IF(VLOOKUP(I21,PARTICIPANTS!$C$3:$D$66,2,FALSE)="","",(VLOOKUP(I21,PARTICIPANTS!$C$3:$D$66,2,FALSE)))</f>
        <v/>
      </c>
    </row>
    <row r="22" spans="3:10" s="32" customFormat="1" ht="16.149999999999999" thickBot="1">
      <c r="C22" s="308">
        <v>52</v>
      </c>
      <c r="D22" s="243" t="str">
        <f>IF(VLOOKUP(C22,PARTICIPANTS!$C$3:$D$66,2,FALSE)="","",(VLOOKUP(C22,PARTICIPANTS!$C$3:$D$66,2,FALSE)))</f>
        <v/>
      </c>
      <c r="E22" s="308">
        <f>C22+4</f>
        <v>56</v>
      </c>
      <c r="F22" s="241" t="str">
        <f>IF(VLOOKUP(E22,PARTICIPANTS!$C$3:$D$66,2,FALSE)="","",(VLOOKUP(E22,PARTICIPANTS!$C$3:$D$66,2,FALSE)))</f>
        <v/>
      </c>
      <c r="G22" s="308">
        <f t="shared" si="6"/>
        <v>60</v>
      </c>
      <c r="H22" s="241" t="str">
        <f>IF(VLOOKUP(G22,PARTICIPANTS!$C$3:$D$66,2,FALSE)="","",(VLOOKUP(G22,PARTICIPANTS!$C$3:$D$66,2,FALSE)))</f>
        <v/>
      </c>
      <c r="I22" s="310">
        <f t="shared" si="7"/>
        <v>64</v>
      </c>
      <c r="J22" s="241" t="str">
        <f>IF(VLOOKUP(I22,PARTICIPANTS!$C$3:$D$66,2,FALSE)="","",(VLOOKUP(I22,PARTICIPANTS!$C$3:$D$66,2,FALSE)))</f>
        <v/>
      </c>
    </row>
    <row r="23" spans="3:10" s="32" customFormat="1" ht="15.75">
      <c r="C23" s="159"/>
      <c r="D23" s="160"/>
      <c r="E23" s="159"/>
      <c r="F23" s="160"/>
      <c r="G23" s="159"/>
      <c r="H23" s="160"/>
      <c r="I23" s="159"/>
      <c r="J23" s="160"/>
    </row>
  </sheetData>
  <mergeCells count="15">
    <mergeCell ref="C1:J2"/>
    <mergeCell ref="G3:H3"/>
    <mergeCell ref="I3:J3"/>
    <mergeCell ref="G8:H8"/>
    <mergeCell ref="I8:J8"/>
    <mergeCell ref="C3:D3"/>
    <mergeCell ref="C8:D8"/>
    <mergeCell ref="E3:F3"/>
    <mergeCell ref="E8:F8"/>
    <mergeCell ref="E13:F13"/>
    <mergeCell ref="G13:H13"/>
    <mergeCell ref="I13:J13"/>
    <mergeCell ref="C18:D18"/>
    <mergeCell ref="G18:H18"/>
    <mergeCell ref="I18:J18"/>
  </mergeCells>
  <pageMargins left="0.2" right="0.2" top="0.75" bottom="0.75" header="0.3" footer="0.3"/>
  <pageSetup paperSize="9" orientation="landscape" r:id="rId1"/>
  <ignoredErrors>
    <ignoredError sqref="E5:F5 E10 G10 I10 E6:F6 G6:H6 I6 E7:F7 H7:I7 E4:F4 G4:G5 I4:I5 G9 G11:G12 I9 I11:I12 E9 E11:E12 G7 H4:H5 H9:H12 F9:F12 H14:J17 E14:E17 F14:F17 E19:J22 G14:G1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B17" sqref="B17: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78" t="s">
        <v>0</v>
      </c>
      <c r="C1" s="578"/>
      <c r="D1" s="578"/>
      <c r="E1" s="3" t="s">
        <v>185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23" t="s">
        <v>1</v>
      </c>
      <c r="R1" s="423"/>
      <c r="S1" s="423"/>
      <c r="T1" s="423"/>
      <c r="U1" s="42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579" t="s">
        <v>3</v>
      </c>
      <c r="D2" s="579"/>
      <c r="E2" s="580"/>
      <c r="F2" s="430">
        <v>1</v>
      </c>
      <c r="G2" s="428"/>
      <c r="H2" s="429">
        <v>2</v>
      </c>
      <c r="I2" s="428"/>
      <c r="J2" s="429">
        <v>3</v>
      </c>
      <c r="K2" s="428"/>
      <c r="L2" s="429">
        <v>4</v>
      </c>
      <c r="M2" s="430"/>
      <c r="N2" s="431" t="s">
        <v>4</v>
      </c>
      <c r="O2" s="432"/>
      <c r="P2" s="433" t="s">
        <v>76</v>
      </c>
      <c r="Q2" s="434"/>
      <c r="R2" s="435" t="s">
        <v>5</v>
      </c>
      <c r="S2" s="435"/>
      <c r="T2" s="100" t="s">
        <v>6</v>
      </c>
      <c r="W2" s="6">
        <v>1</v>
      </c>
      <c r="X2" s="439" t="str">
        <f>IF(ISERROR(INDEX($C$3:$C$6,MATCH(W2,$T$3:$T$6,0))),"",(INDEX($C$3:$C$6,MATCH(W2,$T$3:$T$6,0))))</f>
        <v/>
      </c>
      <c r="Y2" s="440"/>
      <c r="Z2" s="441"/>
      <c r="AB2" s="420" t="s">
        <v>77</v>
      </c>
      <c r="AC2" s="420"/>
      <c r="AD2" s="420"/>
      <c r="AE2" s="420"/>
      <c r="AG2" s="5" t="s">
        <v>78</v>
      </c>
      <c r="AK2" s="421" t="s">
        <v>79</v>
      </c>
      <c r="AL2" s="421"/>
      <c r="AP2" s="5" t="s">
        <v>80</v>
      </c>
    </row>
    <row r="3" spans="2:47" ht="24" customHeight="1">
      <c r="B3" s="172">
        <v>1</v>
      </c>
      <c r="C3" s="576" t="str">
        <f>IF(GROUPS!J14="","",GROUPS!J14)</f>
        <v/>
      </c>
      <c r="D3" s="576"/>
      <c r="E3" s="577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69</v>
      </c>
      <c r="R3" s="413">
        <f>IF(ISERROR(IF(AND(T9="",T13="",T17=""),"",SUM(AB3:AD3)+(N3-O3)/1000)+(AK3/10000)),"",IF(AND(T9="",T13="",T17=""),"",SUM(AB3:AD3)+(N3-O3)/1000)+(AK3/10000)+(AG3/100000))</f>
        <v>6.0124199999999997</v>
      </c>
      <c r="S3" s="413"/>
      <c r="T3" s="112" t="str">
        <f>IF(ISERROR(IF(C3="","",RANK(R3,$R$3:$S$6,0))),"",IF(C3="","",RANK(R3,$R$3:$S$6,0)))</f>
        <v/>
      </c>
      <c r="U3" s="8"/>
      <c r="V3" s="8"/>
      <c r="W3" s="6">
        <v>2</v>
      </c>
      <c r="X3" s="439" t="str">
        <f t="shared" ref="X3:X5" si="0">IF(ISERROR(INDEX($C$3:$C$6,MATCH(W3,$T$3:$T$6,0))),"",(INDEX($C$3:$C$6,MATCH(W3,$T$3:$T$6,0))))</f>
        <v/>
      </c>
      <c r="Y3" s="440"/>
      <c r="Z3" s="441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408">
        <f>SUM(AH3:AJ3)-SUM(AM3:AO3)</f>
        <v>43</v>
      </c>
      <c r="AL3" s="409"/>
      <c r="AM3" s="9">
        <f>AH5</f>
        <v>11</v>
      </c>
      <c r="AN3" s="9">
        <f>AI4</f>
        <v>43</v>
      </c>
      <c r="AO3" s="9">
        <f>AJ6</f>
        <v>15</v>
      </c>
      <c r="AP3" s="8">
        <f>SUM(AM3:AO3)</f>
        <v>69</v>
      </c>
    </row>
    <row r="4" spans="2:47" ht="24" customHeight="1">
      <c r="B4" s="172">
        <v>2</v>
      </c>
      <c r="C4" s="576" t="str">
        <f>IF(GROUPS!J15="","",GROUPS!J15)</f>
        <v/>
      </c>
      <c r="D4" s="576"/>
      <c r="E4" s="577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13">
        <f>IF(ISERROR(IF(AND(T10="",U13="",U18=""),"",SUM(AB4:AD4)+(N4-O4)/1000)+(AK4/10000)+(AG4/100000)),"",IF(AND(T10="",U13="",U18=""),"",SUM(AB4:AD4)+(N4-O4)/1000)+(AK4/10000)+(AG4/100000))</f>
        <v>5.0088899999999992</v>
      </c>
      <c r="S4" s="413"/>
      <c r="T4" s="112" t="str">
        <f>IF(ISERROR(IF(C4="","",RANK(R4,$R$3:$S$6,0))),"",IF(C4="","",RANK(R4,$R$3:$S$6,0)))</f>
        <v/>
      </c>
      <c r="U4" s="8"/>
      <c r="V4" s="8"/>
      <c r="W4" s="6">
        <v>3</v>
      </c>
      <c r="X4" s="436" t="str">
        <f t="shared" si="0"/>
        <v/>
      </c>
      <c r="Y4" s="437"/>
      <c r="Z4" s="438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408">
        <f t="shared" ref="AK4:AK6" si="2">SUM(AH4:AJ4)-SUM(AM4:AO4)</f>
        <v>28</v>
      </c>
      <c r="AL4" s="409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76" t="str">
        <f>IF(GROUPS!J16="","",GROUPS!J16)</f>
        <v/>
      </c>
      <c r="D5" s="576"/>
      <c r="E5" s="577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80</v>
      </c>
      <c r="Q5" s="111">
        <f>IF(AND(U9="",T14="",T18=""),"",AP5)</f>
        <v>106</v>
      </c>
      <c r="R5" s="413">
        <f>IF(ISERROR(IF(AND(U9="",T14="",T18=""),"",SUM(AB5:AD5)+(N5-O5)/1000)+(AK5/10000)+(AG5/100000)),"",IF(AND(U9="",T14="",T18=""),"",SUM(AB5:AD5)+(N5-O5)/1000)+(AK5/10000)+(AG5/100000))</f>
        <v>3.9931999999999999</v>
      </c>
      <c r="S5" s="413"/>
      <c r="T5" s="112" t="str">
        <f>IF(ISERROR(IF(C5="","",RANK(R5,$R$3:$S$6,0))),"",IF(C5="","",RANK(R5,$R$3:$S$6,0)))</f>
        <v/>
      </c>
      <c r="U5" s="8"/>
      <c r="V5" s="8"/>
      <c r="W5" s="6">
        <v>4</v>
      </c>
      <c r="X5" s="436" t="str">
        <f t="shared" si="0"/>
        <v/>
      </c>
      <c r="Y5" s="437"/>
      <c r="Z5" s="438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80</v>
      </c>
      <c r="AH5" s="9">
        <f>G9+I9+K9+M9+O9+Q9+S9</f>
        <v>11</v>
      </c>
      <c r="AI5" s="9">
        <f>F14+H14+J14+L14+N14+P14+R14</f>
        <v>51</v>
      </c>
      <c r="AJ5" s="9">
        <f>F18+H18+J18+L18+N18+P18+R18</f>
        <v>18</v>
      </c>
      <c r="AK5" s="408">
        <f t="shared" si="2"/>
        <v>-26</v>
      </c>
      <c r="AL5" s="409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81" t="str">
        <f>IF(GROUPS!J17="","",GROUPS!J17)</f>
        <v/>
      </c>
      <c r="D6" s="581"/>
      <c r="E6" s="582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407">
        <f>IF(ISERROR(IF(AND(U10="",U14="",U17=""),"",SUM(AB6:AD6)+(N6-O6)/1000)+(AK6/10000)+(AG6/100000)),"",IF(AND(U10="",U14="",U17=""),"",SUM(AB6:AD6)+(N6-O6)/1000)+(AK6/10000)+(AG6/100000))</f>
        <v>2.9892199999999995</v>
      </c>
      <c r="S6" s="407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408">
        <f t="shared" si="2"/>
        <v>-45</v>
      </c>
      <c r="AL6" s="409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373</v>
      </c>
      <c r="Q7" s="127">
        <f>SUM(Q3:Q6)</f>
        <v>373</v>
      </c>
    </row>
    <row r="8" spans="2:47" ht="18.399999999999999" thickBot="1">
      <c r="B8" s="394" t="s">
        <v>7</v>
      </c>
      <c r="C8" s="399"/>
      <c r="D8" s="399"/>
      <c r="E8" s="395"/>
      <c r="F8" s="400" t="s">
        <v>8</v>
      </c>
      <c r="G8" s="401"/>
      <c r="H8" s="397" t="s">
        <v>9</v>
      </c>
      <c r="I8" s="401"/>
      <c r="J8" s="397" t="s">
        <v>10</v>
      </c>
      <c r="K8" s="401"/>
      <c r="L8" s="397" t="s">
        <v>11</v>
      </c>
      <c r="M8" s="401"/>
      <c r="N8" s="397" t="s">
        <v>12</v>
      </c>
      <c r="O8" s="401"/>
      <c r="P8" s="397" t="s">
        <v>13</v>
      </c>
      <c r="Q8" s="401"/>
      <c r="R8" s="397" t="s">
        <v>14</v>
      </c>
      <c r="S8" s="398"/>
      <c r="T8" s="394" t="s">
        <v>15</v>
      </c>
      <c r="U8" s="395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94" t="s">
        <v>16</v>
      </c>
      <c r="C12" s="399"/>
      <c r="D12" s="399"/>
      <c r="E12" s="395"/>
      <c r="F12" s="400" t="s">
        <v>8</v>
      </c>
      <c r="G12" s="401"/>
      <c r="H12" s="397" t="s">
        <v>9</v>
      </c>
      <c r="I12" s="401"/>
      <c r="J12" s="397" t="s">
        <v>10</v>
      </c>
      <c r="K12" s="401"/>
      <c r="L12" s="397" t="s">
        <v>11</v>
      </c>
      <c r="M12" s="401"/>
      <c r="N12" s="397" t="s">
        <v>12</v>
      </c>
      <c r="O12" s="401"/>
      <c r="P12" s="397" t="s">
        <v>13</v>
      </c>
      <c r="Q12" s="401"/>
      <c r="R12" s="397" t="s">
        <v>14</v>
      </c>
      <c r="S12" s="398"/>
      <c r="T12" s="394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9"/>
      <c r="D16" s="399"/>
      <c r="E16" s="395"/>
      <c r="F16" s="400" t="s">
        <v>8</v>
      </c>
      <c r="G16" s="401"/>
      <c r="H16" s="397" t="s">
        <v>9</v>
      </c>
      <c r="I16" s="401"/>
      <c r="J16" s="397" t="s">
        <v>10</v>
      </c>
      <c r="K16" s="401"/>
      <c r="L16" s="397" t="s">
        <v>11</v>
      </c>
      <c r="M16" s="401"/>
      <c r="N16" s="397" t="s">
        <v>12</v>
      </c>
      <c r="O16" s="401"/>
      <c r="P16" s="397" t="s">
        <v>13</v>
      </c>
      <c r="Q16" s="401"/>
      <c r="R16" s="397" t="s">
        <v>14</v>
      </c>
      <c r="S16" s="398"/>
      <c r="T16" s="394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187</v>
      </c>
    </row>
    <row r="21" spans="2:41"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topLeftCell="A88" zoomScale="90" zoomScaleNormal="90" workbookViewId="0">
      <selection activeCell="B17" sqref="B17:C20"/>
    </sheetView>
  </sheetViews>
  <sheetFormatPr defaultRowHeight="14.25"/>
  <cols>
    <col min="1" max="1" width="1.66406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36" t="s">
        <v>124</v>
      </c>
      <c r="F2" s="537"/>
      <c r="G2" s="537"/>
      <c r="H2" s="537"/>
      <c r="I2" s="537"/>
      <c r="J2" s="537"/>
      <c r="K2" s="537"/>
      <c r="L2" s="537"/>
      <c r="M2" s="537"/>
      <c r="N2" s="537"/>
      <c r="O2" s="538"/>
    </row>
    <row r="3" spans="1:20" ht="15.75">
      <c r="E3" s="539" t="e">
        <f>IF(#REF!="","",#REF!)</f>
        <v>#REF!</v>
      </c>
      <c r="F3" s="540"/>
      <c r="G3" s="540"/>
      <c r="H3" s="540"/>
      <c r="I3" s="540"/>
      <c r="J3" s="540"/>
      <c r="K3" s="540"/>
      <c r="L3" s="540"/>
      <c r="M3" s="540"/>
      <c r="N3" s="540"/>
      <c r="O3" s="541"/>
    </row>
    <row r="4" spans="1:20" ht="15.75">
      <c r="E4" s="539" t="e">
        <f>IF(#REF!="","",#REF!)</f>
        <v>#REF!</v>
      </c>
      <c r="F4" s="540"/>
      <c r="G4" s="540"/>
      <c r="H4" s="540"/>
      <c r="I4" s="540"/>
      <c r="J4" s="540"/>
      <c r="K4" s="540"/>
      <c r="L4" s="540"/>
      <c r="M4" s="540"/>
      <c r="N4" s="540"/>
      <c r="O4" s="541"/>
    </row>
    <row r="5" spans="1:20" ht="15.75">
      <c r="E5" s="539"/>
      <c r="F5" s="540"/>
      <c r="G5" s="540"/>
      <c r="H5" s="540"/>
      <c r="I5" s="540"/>
      <c r="J5" s="540"/>
      <c r="K5" s="540"/>
      <c r="L5" s="540"/>
      <c r="M5" s="540"/>
      <c r="N5" s="540"/>
      <c r="O5" s="541"/>
    </row>
    <row r="6" spans="1:20" ht="15.75">
      <c r="E6" s="542" t="e">
        <f>IF(#REF!="","",#REF!)</f>
        <v>#REF!</v>
      </c>
      <c r="F6" s="543"/>
      <c r="G6" s="543"/>
      <c r="H6" s="543"/>
      <c r="I6" s="543"/>
      <c r="J6" s="543"/>
      <c r="K6" s="543"/>
      <c r="L6" s="543"/>
      <c r="M6" s="543"/>
      <c r="N6" s="543"/>
      <c r="O6" s="544"/>
    </row>
    <row r="7" spans="1:20" ht="16.149999999999999" thickBot="1">
      <c r="E7" s="573" t="e">
        <f>IF(#REF!="","",#REF!)</f>
        <v>#REF!</v>
      </c>
      <c r="F7" s="574"/>
      <c r="G7" s="574"/>
      <c r="H7" s="574"/>
      <c r="I7" s="574"/>
      <c r="J7" s="574"/>
      <c r="K7" s="574"/>
      <c r="L7" s="574"/>
      <c r="M7" s="574"/>
      <c r="N7" s="574"/>
      <c r="O7" s="575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128</v>
      </c>
      <c r="C10" s="448" t="s">
        <v>186</v>
      </c>
      <c r="D10" s="448"/>
      <c r="E10" s="448"/>
      <c r="F10" s="448"/>
      <c r="G10" s="448"/>
      <c r="H10" s="448"/>
      <c r="I10" s="225"/>
      <c r="J10" s="225"/>
      <c r="K10" s="448" t="s">
        <v>129</v>
      </c>
      <c r="L10" s="448"/>
      <c r="M10" s="448"/>
      <c r="N10" s="448"/>
      <c r="O10" s="448"/>
      <c r="P10" s="448"/>
      <c r="Q10" s="448" t="s">
        <v>130</v>
      </c>
      <c r="R10" s="448"/>
      <c r="S10" s="448"/>
      <c r="T10" s="226" t="s">
        <v>131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48"/>
      <c r="L11" s="448"/>
      <c r="M11" s="448"/>
      <c r="N11" s="448"/>
      <c r="O11" s="448"/>
      <c r="P11" s="448"/>
      <c r="Q11" s="448"/>
      <c r="R11" s="448"/>
      <c r="S11" s="448"/>
      <c r="T11" s="227"/>
    </row>
    <row r="12" spans="1:20">
      <c r="B12" s="225"/>
      <c r="C12" s="225"/>
      <c r="D12" s="529" t="s">
        <v>132</v>
      </c>
      <c r="E12" s="529"/>
      <c r="F12" s="529"/>
      <c r="G12" s="529"/>
      <c r="H12" s="226">
        <v>5</v>
      </c>
      <c r="I12" s="225"/>
      <c r="J12" s="225"/>
      <c r="K12" s="530" t="s">
        <v>133</v>
      </c>
      <c r="L12" s="531"/>
      <c r="M12" s="531"/>
      <c r="N12" s="531"/>
      <c r="O12" s="531"/>
      <c r="P12" s="532"/>
      <c r="Q12" s="448" t="s">
        <v>134</v>
      </c>
      <c r="R12" s="448"/>
      <c r="S12" s="448"/>
      <c r="T12" s="448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33" t="s">
        <v>135</v>
      </c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5"/>
      <c r="P15" s="518" t="s">
        <v>136</v>
      </c>
      <c r="Q15" s="519"/>
      <c r="R15" s="520"/>
      <c r="S15" s="524" t="s">
        <v>137</v>
      </c>
      <c r="T15" s="526" t="s">
        <v>138</v>
      </c>
    </row>
    <row r="16" spans="1:20" s="1" customFormat="1" ht="29" customHeight="1" thickBot="1">
      <c r="B16" s="228" t="s">
        <v>139</v>
      </c>
      <c r="C16" s="229"/>
      <c r="D16" s="230">
        <v>1</v>
      </c>
      <c r="E16" s="528">
        <v>2</v>
      </c>
      <c r="F16" s="528"/>
      <c r="G16" s="316">
        <v>3</v>
      </c>
      <c r="H16" s="528">
        <v>4</v>
      </c>
      <c r="I16" s="528"/>
      <c r="J16" s="528">
        <v>5</v>
      </c>
      <c r="K16" s="528"/>
      <c r="L16" s="528"/>
      <c r="M16" s="528"/>
      <c r="N16" s="316">
        <v>6</v>
      </c>
      <c r="O16" s="231">
        <v>7</v>
      </c>
      <c r="P16" s="521"/>
      <c r="Q16" s="522"/>
      <c r="R16" s="523"/>
      <c r="S16" s="525"/>
      <c r="T16" s="527"/>
    </row>
    <row r="17" spans="2:20" ht="14.45" customHeight="1">
      <c r="B17" s="500" t="str">
        <f>IF(XII!C9="","",XII!C9)</f>
        <v/>
      </c>
      <c r="C17" s="501"/>
      <c r="D17" s="506">
        <f>IF(XII!F9="","",XII!F9)</f>
        <v>11</v>
      </c>
      <c r="E17" s="509">
        <f>IF(XII!H9="","",XII!H9)</f>
        <v>11</v>
      </c>
      <c r="F17" s="510"/>
      <c r="G17" s="548">
        <f>IF(XII!J9="","",XII!J9)</f>
        <v>11</v>
      </c>
      <c r="H17" s="548" t="str">
        <f>IF(XII!L9="","",XII!L9)</f>
        <v/>
      </c>
      <c r="I17" s="548"/>
      <c r="J17" s="548" t="str">
        <f>IF(XII!N9="","",XII!N9)</f>
        <v/>
      </c>
      <c r="K17" s="548"/>
      <c r="L17" s="548"/>
      <c r="M17" s="548"/>
      <c r="N17" s="548" t="str">
        <f>IF(XII!P9="","",XII!P9)</f>
        <v/>
      </c>
      <c r="O17" s="551" t="str">
        <f>IF(XII!R9="","",XII!R9)</f>
        <v/>
      </c>
      <c r="P17" s="554">
        <f>IF(XII!T9="","",XII!T9)</f>
        <v>3</v>
      </c>
      <c r="Q17" s="555"/>
      <c r="R17" s="556"/>
      <c r="S17" s="569"/>
      <c r="T17" s="232" t="s">
        <v>140</v>
      </c>
    </row>
    <row r="18" spans="2:20" ht="14.45" customHeight="1">
      <c r="B18" s="502"/>
      <c r="C18" s="503"/>
      <c r="D18" s="507"/>
      <c r="E18" s="511"/>
      <c r="F18" s="512"/>
      <c r="G18" s="549"/>
      <c r="H18" s="549"/>
      <c r="I18" s="549"/>
      <c r="J18" s="549"/>
      <c r="K18" s="549"/>
      <c r="L18" s="549"/>
      <c r="M18" s="549"/>
      <c r="N18" s="549"/>
      <c r="O18" s="552"/>
      <c r="P18" s="557"/>
      <c r="Q18" s="558"/>
      <c r="R18" s="559"/>
      <c r="S18" s="570"/>
      <c r="T18" s="233" t="s">
        <v>141</v>
      </c>
    </row>
    <row r="19" spans="2:20" ht="14.45" customHeight="1">
      <c r="B19" s="502"/>
      <c r="C19" s="503"/>
      <c r="D19" s="507"/>
      <c r="E19" s="511"/>
      <c r="F19" s="512"/>
      <c r="G19" s="549"/>
      <c r="H19" s="549"/>
      <c r="I19" s="549"/>
      <c r="J19" s="549"/>
      <c r="K19" s="549"/>
      <c r="L19" s="549"/>
      <c r="M19" s="549"/>
      <c r="N19" s="549"/>
      <c r="O19" s="552"/>
      <c r="P19" s="557"/>
      <c r="Q19" s="558"/>
      <c r="R19" s="559"/>
      <c r="S19" s="570"/>
      <c r="T19" s="233"/>
    </row>
    <row r="20" spans="2:20" ht="15" customHeight="1" thickBot="1">
      <c r="B20" s="504"/>
      <c r="C20" s="505"/>
      <c r="D20" s="508"/>
      <c r="E20" s="513"/>
      <c r="F20" s="514"/>
      <c r="G20" s="550"/>
      <c r="H20" s="550"/>
      <c r="I20" s="550"/>
      <c r="J20" s="550"/>
      <c r="K20" s="550"/>
      <c r="L20" s="550"/>
      <c r="M20" s="550"/>
      <c r="N20" s="550"/>
      <c r="O20" s="553"/>
      <c r="P20" s="560"/>
      <c r="Q20" s="561"/>
      <c r="R20" s="562"/>
      <c r="S20" s="571"/>
      <c r="T20" s="234" t="s">
        <v>142</v>
      </c>
    </row>
    <row r="21" spans="2:20" ht="14.45" customHeight="1">
      <c r="B21" s="500" t="str">
        <f>IF(XII!E9="","",XII!E9)</f>
        <v/>
      </c>
      <c r="C21" s="501"/>
      <c r="D21" s="506">
        <f>IF(XII!G9="","",XII!G9)</f>
        <v>4</v>
      </c>
      <c r="E21" s="548">
        <f>IF(XII!I9="","",XII!I9)</f>
        <v>1</v>
      </c>
      <c r="F21" s="548"/>
      <c r="G21" s="548">
        <f>IF(XII!K9="","",XII!K9)</f>
        <v>6</v>
      </c>
      <c r="H21" s="548" t="str">
        <f>IF(XII!M9="","",XII!M9)</f>
        <v/>
      </c>
      <c r="I21" s="548"/>
      <c r="J21" s="548" t="str">
        <f>IF(XII!O9="","",XII!O9)</f>
        <v/>
      </c>
      <c r="K21" s="548"/>
      <c r="L21" s="548"/>
      <c r="M21" s="548"/>
      <c r="N21" s="548" t="str">
        <f>IF(XII!Q9="","",XII!Q9)</f>
        <v/>
      </c>
      <c r="O21" s="551" t="str">
        <f>IF(XII!S9="","",XII!S9)</f>
        <v/>
      </c>
      <c r="P21" s="563">
        <f>IF(XII!U9="","",XII!U9)</f>
        <v>0</v>
      </c>
      <c r="Q21" s="564"/>
      <c r="R21" s="565"/>
      <c r="S21" s="572"/>
      <c r="T21" s="233" t="s">
        <v>140</v>
      </c>
    </row>
    <row r="22" spans="2:20" ht="14.45" customHeight="1">
      <c r="B22" s="502"/>
      <c r="C22" s="503"/>
      <c r="D22" s="507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52"/>
      <c r="P22" s="557"/>
      <c r="Q22" s="558"/>
      <c r="R22" s="559"/>
      <c r="S22" s="570"/>
      <c r="T22" s="233" t="s">
        <v>141</v>
      </c>
    </row>
    <row r="23" spans="2:20" ht="14.45" customHeight="1">
      <c r="B23" s="502"/>
      <c r="C23" s="503"/>
      <c r="D23" s="507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52"/>
      <c r="P23" s="557"/>
      <c r="Q23" s="558"/>
      <c r="R23" s="559"/>
      <c r="S23" s="570"/>
      <c r="T23" s="233"/>
    </row>
    <row r="24" spans="2:20" ht="15" customHeight="1" thickBot="1">
      <c r="B24" s="504"/>
      <c r="C24" s="505"/>
      <c r="D24" s="508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3"/>
      <c r="P24" s="560"/>
      <c r="Q24" s="561"/>
      <c r="R24" s="562"/>
      <c r="S24" s="571"/>
      <c r="T24" s="234" t="s">
        <v>142</v>
      </c>
    </row>
    <row r="26" spans="2:20" ht="14.65" thickBot="1">
      <c r="B26" s="225" t="s">
        <v>154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89" t="s">
        <v>143</v>
      </c>
      <c r="O26" s="489"/>
      <c r="P26" s="489"/>
      <c r="Q26" s="489"/>
      <c r="R26" s="489"/>
      <c r="S26" s="489"/>
      <c r="T26" s="489"/>
    </row>
    <row r="27" spans="2:20" ht="30.75" customHeight="1" thickBot="1">
      <c r="B27" s="490" t="str">
        <f>IF(P17=P21,"",IF(P17&gt;P21,B17,B21))</f>
        <v/>
      </c>
      <c r="C27" s="491"/>
      <c r="D27" s="491"/>
      <c r="E27" s="492"/>
      <c r="F27" s="566" t="s">
        <v>145</v>
      </c>
      <c r="G27" s="567"/>
      <c r="H27" s="496">
        <f>IF(B27=B17,P17,P21)</f>
        <v>3</v>
      </c>
      <c r="I27" s="497"/>
      <c r="J27" s="236" t="s">
        <v>146</v>
      </c>
      <c r="K27" s="497">
        <f>IF(H27=P17,P21,P17)</f>
        <v>0</v>
      </c>
      <c r="L27" s="497"/>
      <c r="M27" s="498"/>
      <c r="N27" s="568"/>
      <c r="O27" s="494"/>
      <c r="P27" s="494"/>
      <c r="Q27" s="494"/>
      <c r="R27" s="494"/>
      <c r="S27" s="494"/>
      <c r="T27" s="495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63" t="s">
        <v>147</v>
      </c>
      <c r="C30" s="464"/>
      <c r="D30" s="464"/>
      <c r="E30" s="464"/>
      <c r="F30" s="464"/>
      <c r="G30" s="464"/>
      <c r="H30" s="465"/>
      <c r="I30" s="444" t="s">
        <v>148</v>
      </c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5"/>
    </row>
    <row r="31" spans="2:20">
      <c r="B31" s="466"/>
      <c r="C31" s="467"/>
      <c r="D31" s="468" t="s">
        <v>149</v>
      </c>
      <c r="E31" s="469"/>
      <c r="F31" s="469"/>
      <c r="G31" s="469"/>
      <c r="H31" s="470"/>
      <c r="I31" s="469"/>
      <c r="J31" s="469"/>
      <c r="K31" s="469"/>
      <c r="L31" s="469"/>
      <c r="M31" s="469"/>
      <c r="N31" s="469"/>
      <c r="O31" s="469"/>
      <c r="P31" s="469"/>
      <c r="Q31" s="467"/>
      <c r="R31" s="468" t="s">
        <v>149</v>
      </c>
      <c r="S31" s="469"/>
      <c r="T31" s="470"/>
    </row>
    <row r="32" spans="2:20">
      <c r="B32" s="453"/>
      <c r="C32" s="454"/>
      <c r="D32" s="455" t="s">
        <v>140</v>
      </c>
      <c r="E32" s="456"/>
      <c r="F32" s="456"/>
      <c r="G32" s="456"/>
      <c r="H32" s="457"/>
      <c r="I32" s="456"/>
      <c r="J32" s="456"/>
      <c r="K32" s="456"/>
      <c r="L32" s="456"/>
      <c r="M32" s="456"/>
      <c r="N32" s="456"/>
      <c r="O32" s="456"/>
      <c r="P32" s="456"/>
      <c r="Q32" s="454"/>
      <c r="R32" s="455" t="s">
        <v>140</v>
      </c>
      <c r="S32" s="456"/>
      <c r="T32" s="457"/>
    </row>
    <row r="33" spans="1:20" ht="14.65" thickBot="1">
      <c r="B33" s="458"/>
      <c r="C33" s="459"/>
      <c r="D33" s="460" t="s">
        <v>150</v>
      </c>
      <c r="E33" s="461"/>
      <c r="F33" s="461"/>
      <c r="G33" s="461"/>
      <c r="H33" s="462"/>
      <c r="I33" s="461"/>
      <c r="J33" s="461"/>
      <c r="K33" s="461"/>
      <c r="L33" s="461"/>
      <c r="M33" s="461"/>
      <c r="N33" s="461"/>
      <c r="O33" s="461"/>
      <c r="P33" s="461"/>
      <c r="Q33" s="459"/>
      <c r="R33" s="460" t="s">
        <v>150</v>
      </c>
      <c r="S33" s="461"/>
      <c r="T33" s="462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42" t="s">
        <v>151</v>
      </c>
      <c r="C35" s="443"/>
      <c r="D35" s="443"/>
      <c r="E35" s="443"/>
      <c r="F35" s="443"/>
      <c r="G35" s="443"/>
      <c r="H35" s="444"/>
      <c r="I35" s="445" t="s">
        <v>152</v>
      </c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6"/>
    </row>
    <row r="36" spans="1:20" ht="28.25" customHeight="1">
      <c r="B36" s="447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9"/>
    </row>
    <row r="37" spans="1:20" ht="28.25" customHeight="1" thickBot="1">
      <c r="B37" s="450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2"/>
    </row>
    <row r="44" spans="1:20" ht="29" customHeight="1" thickBot="1">
      <c r="A44" s="235">
        <v>2</v>
      </c>
    </row>
    <row r="45" spans="1:20" ht="15.75">
      <c r="E45" s="536" t="s">
        <v>124</v>
      </c>
      <c r="F45" s="537"/>
      <c r="G45" s="537"/>
      <c r="H45" s="537"/>
      <c r="I45" s="537"/>
      <c r="J45" s="537"/>
      <c r="K45" s="537"/>
      <c r="L45" s="537"/>
      <c r="M45" s="537"/>
      <c r="N45" s="537"/>
      <c r="O45" s="538"/>
    </row>
    <row r="46" spans="1:20" ht="15.75">
      <c r="E46" s="539" t="e">
        <f>IF(#REF!="","",#REF!)</f>
        <v>#REF!</v>
      </c>
      <c r="F46" s="540"/>
      <c r="G46" s="540"/>
      <c r="H46" s="540"/>
      <c r="I46" s="540"/>
      <c r="J46" s="540"/>
      <c r="K46" s="540"/>
      <c r="L46" s="540"/>
      <c r="M46" s="540"/>
      <c r="N46" s="540"/>
      <c r="O46" s="541"/>
    </row>
    <row r="47" spans="1:20" ht="15.75">
      <c r="E47" s="539" t="e">
        <f>IF(#REF!="","",#REF!)</f>
        <v>#REF!</v>
      </c>
      <c r="F47" s="540"/>
      <c r="G47" s="540"/>
      <c r="H47" s="540"/>
      <c r="I47" s="540"/>
      <c r="J47" s="540"/>
      <c r="K47" s="540"/>
      <c r="L47" s="540"/>
      <c r="M47" s="540"/>
      <c r="N47" s="540"/>
      <c r="O47" s="541"/>
    </row>
    <row r="48" spans="1:20" ht="15.75">
      <c r="E48" s="539"/>
      <c r="F48" s="540"/>
      <c r="G48" s="540"/>
      <c r="H48" s="540"/>
      <c r="I48" s="540"/>
      <c r="J48" s="540"/>
      <c r="K48" s="540"/>
      <c r="L48" s="540"/>
      <c r="M48" s="540"/>
      <c r="N48" s="540"/>
      <c r="O48" s="541"/>
    </row>
    <row r="49" spans="2:20" ht="15.75">
      <c r="E49" s="542" t="e">
        <f>IF(#REF!="","",#REF!)</f>
        <v>#REF!</v>
      </c>
      <c r="F49" s="543"/>
      <c r="G49" s="543"/>
      <c r="H49" s="543"/>
      <c r="I49" s="543"/>
      <c r="J49" s="543"/>
      <c r="K49" s="543"/>
      <c r="L49" s="543"/>
      <c r="M49" s="543"/>
      <c r="N49" s="543"/>
      <c r="O49" s="544"/>
    </row>
    <row r="50" spans="2:20" ht="16.149999999999999" thickBot="1">
      <c r="E50" s="545" t="e">
        <f>IF(#REF!="","",#REF!)</f>
        <v>#REF!</v>
      </c>
      <c r="F50" s="546"/>
      <c r="G50" s="546"/>
      <c r="H50" s="546"/>
      <c r="I50" s="546"/>
      <c r="J50" s="546"/>
      <c r="K50" s="546"/>
      <c r="L50" s="546"/>
      <c r="M50" s="546"/>
      <c r="N50" s="546"/>
      <c r="O50" s="547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128</v>
      </c>
      <c r="C53" s="448" t="s">
        <v>186</v>
      </c>
      <c r="D53" s="448"/>
      <c r="E53" s="448"/>
      <c r="F53" s="448"/>
      <c r="G53" s="448"/>
      <c r="H53" s="448"/>
      <c r="I53" s="225"/>
      <c r="J53" s="225"/>
      <c r="K53" s="448" t="s">
        <v>129</v>
      </c>
      <c r="L53" s="448"/>
      <c r="M53" s="448"/>
      <c r="N53" s="448"/>
      <c r="O53" s="448"/>
      <c r="P53" s="448"/>
      <c r="Q53" s="448" t="s">
        <v>130</v>
      </c>
      <c r="R53" s="448"/>
      <c r="S53" s="448"/>
      <c r="T53" s="226" t="s">
        <v>131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48"/>
      <c r="L54" s="448"/>
      <c r="M54" s="448"/>
      <c r="N54" s="448"/>
      <c r="O54" s="448"/>
      <c r="P54" s="448"/>
      <c r="Q54" s="448"/>
      <c r="R54" s="448"/>
      <c r="S54" s="448"/>
      <c r="T54" s="227"/>
    </row>
    <row r="55" spans="2:20">
      <c r="B55" s="225"/>
      <c r="C55" s="225"/>
      <c r="D55" s="529" t="s">
        <v>132</v>
      </c>
      <c r="E55" s="529"/>
      <c r="F55" s="529"/>
      <c r="G55" s="529"/>
      <c r="H55" s="226">
        <v>5</v>
      </c>
      <c r="I55" s="225"/>
      <c r="J55" s="225"/>
      <c r="K55" s="530" t="s">
        <v>133</v>
      </c>
      <c r="L55" s="531"/>
      <c r="M55" s="531"/>
      <c r="N55" s="531"/>
      <c r="O55" s="531"/>
      <c r="P55" s="532"/>
      <c r="Q55" s="448" t="s">
        <v>134</v>
      </c>
      <c r="R55" s="448"/>
      <c r="S55" s="448"/>
      <c r="T55" s="448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33" t="s">
        <v>135</v>
      </c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5"/>
      <c r="P58" s="518" t="s">
        <v>136</v>
      </c>
      <c r="Q58" s="519"/>
      <c r="R58" s="520"/>
      <c r="S58" s="524" t="s">
        <v>137</v>
      </c>
      <c r="T58" s="526" t="s">
        <v>138</v>
      </c>
    </row>
    <row r="59" spans="2:20" s="1" customFormat="1" ht="29" customHeight="1" thickBot="1">
      <c r="B59" s="228" t="s">
        <v>139</v>
      </c>
      <c r="C59" s="229"/>
      <c r="D59" s="230">
        <v>1</v>
      </c>
      <c r="E59" s="528">
        <v>2</v>
      </c>
      <c r="F59" s="528"/>
      <c r="G59" s="316">
        <v>3</v>
      </c>
      <c r="H59" s="528">
        <v>4</v>
      </c>
      <c r="I59" s="528"/>
      <c r="J59" s="528">
        <v>5</v>
      </c>
      <c r="K59" s="528"/>
      <c r="L59" s="528"/>
      <c r="M59" s="528"/>
      <c r="N59" s="316">
        <v>6</v>
      </c>
      <c r="O59" s="231">
        <v>7</v>
      </c>
      <c r="P59" s="521"/>
      <c r="Q59" s="522"/>
      <c r="R59" s="523"/>
      <c r="S59" s="525"/>
      <c r="T59" s="527"/>
    </row>
    <row r="60" spans="2:20" ht="14.45" customHeight="1">
      <c r="B60" s="500" t="str">
        <f>IF(XII!C10="","",XII!C10)</f>
        <v/>
      </c>
      <c r="C60" s="501"/>
      <c r="D60" s="506">
        <f>IF(XII!F10="","",XII!F10)</f>
        <v>11</v>
      </c>
      <c r="E60" s="509">
        <f>IF(XII!H10="","",XII!H10)</f>
        <v>11</v>
      </c>
      <c r="F60" s="510"/>
      <c r="G60" s="548">
        <f>IF(XII!J10="","",XII!J10)</f>
        <v>11</v>
      </c>
      <c r="H60" s="548" t="str">
        <f>IF(XII!L10="","",XII!L10)</f>
        <v/>
      </c>
      <c r="I60" s="548"/>
      <c r="J60" s="548" t="str">
        <f>IF(XII!N10="","",XII!N10)</f>
        <v/>
      </c>
      <c r="K60" s="548"/>
      <c r="L60" s="548"/>
      <c r="M60" s="548"/>
      <c r="N60" s="548" t="str">
        <f>IF(XII!P10="","",XII!P10)</f>
        <v/>
      </c>
      <c r="O60" s="551" t="str">
        <f>IF(XII!R10="","",XII!R10)</f>
        <v/>
      </c>
      <c r="P60" s="554">
        <f>IF(XII!T10="","",XII!T10)</f>
        <v>3</v>
      </c>
      <c r="Q60" s="555"/>
      <c r="R60" s="556"/>
      <c r="S60" s="499"/>
      <c r="T60" s="232" t="s">
        <v>140</v>
      </c>
    </row>
    <row r="61" spans="2:20" ht="14.45" customHeight="1">
      <c r="B61" s="502"/>
      <c r="C61" s="503"/>
      <c r="D61" s="507"/>
      <c r="E61" s="511"/>
      <c r="F61" s="512"/>
      <c r="G61" s="549"/>
      <c r="H61" s="549"/>
      <c r="I61" s="549"/>
      <c r="J61" s="549"/>
      <c r="K61" s="549"/>
      <c r="L61" s="549"/>
      <c r="M61" s="549"/>
      <c r="N61" s="549"/>
      <c r="O61" s="552"/>
      <c r="P61" s="557"/>
      <c r="Q61" s="558"/>
      <c r="R61" s="559"/>
      <c r="S61" s="487"/>
      <c r="T61" s="233" t="s">
        <v>141</v>
      </c>
    </row>
    <row r="62" spans="2:20" ht="14.45" customHeight="1">
      <c r="B62" s="502"/>
      <c r="C62" s="503"/>
      <c r="D62" s="507"/>
      <c r="E62" s="511"/>
      <c r="F62" s="512"/>
      <c r="G62" s="549"/>
      <c r="H62" s="549"/>
      <c r="I62" s="549"/>
      <c r="J62" s="549"/>
      <c r="K62" s="549"/>
      <c r="L62" s="549"/>
      <c r="M62" s="549"/>
      <c r="N62" s="549"/>
      <c r="O62" s="552"/>
      <c r="P62" s="557"/>
      <c r="Q62" s="558"/>
      <c r="R62" s="559"/>
      <c r="S62" s="487"/>
      <c r="T62" s="233"/>
    </row>
    <row r="63" spans="2:20" ht="15" customHeight="1" thickBot="1">
      <c r="B63" s="504"/>
      <c r="C63" s="505"/>
      <c r="D63" s="508"/>
      <c r="E63" s="513"/>
      <c r="F63" s="514"/>
      <c r="G63" s="550"/>
      <c r="H63" s="550"/>
      <c r="I63" s="550"/>
      <c r="J63" s="550"/>
      <c r="K63" s="550"/>
      <c r="L63" s="550"/>
      <c r="M63" s="550"/>
      <c r="N63" s="550"/>
      <c r="O63" s="553"/>
      <c r="P63" s="560"/>
      <c r="Q63" s="561"/>
      <c r="R63" s="562"/>
      <c r="S63" s="488"/>
      <c r="T63" s="234" t="s">
        <v>142</v>
      </c>
    </row>
    <row r="64" spans="2:20">
      <c r="B64" s="500" t="str">
        <f>IF(XII!E10="","",XII!E10)</f>
        <v/>
      </c>
      <c r="C64" s="501"/>
      <c r="D64" s="506">
        <f>IF(XII!G10="","",XII!G10)</f>
        <v>3</v>
      </c>
      <c r="E64" s="548">
        <f>IF(XII!I10="","",XII!I10)</f>
        <v>6</v>
      </c>
      <c r="F64" s="548"/>
      <c r="G64" s="548">
        <f>IF(XII!K10="","",XII!K10)</f>
        <v>8</v>
      </c>
      <c r="H64" s="548" t="str">
        <f>IF(XII!M10="","",XII!M10)</f>
        <v/>
      </c>
      <c r="I64" s="548"/>
      <c r="J64" s="548" t="str">
        <f>IF(XII!O10="","",XII!O10)</f>
        <v/>
      </c>
      <c r="K64" s="548"/>
      <c r="L64" s="548"/>
      <c r="M64" s="548"/>
      <c r="N64" s="548" t="str">
        <f>IF(XII!Q10="","",XII!Q10)</f>
        <v/>
      </c>
      <c r="O64" s="551" t="str">
        <f>IF(XII!S10="","",XII!S10)</f>
        <v/>
      </c>
      <c r="P64" s="563">
        <f>IF(XII!U10="","",XII!U10)</f>
        <v>0</v>
      </c>
      <c r="Q64" s="564"/>
      <c r="R64" s="565"/>
      <c r="S64" s="486"/>
      <c r="T64" s="233" t="s">
        <v>140</v>
      </c>
    </row>
    <row r="65" spans="2:20">
      <c r="B65" s="502"/>
      <c r="C65" s="503"/>
      <c r="D65" s="507"/>
      <c r="E65" s="549"/>
      <c r="F65" s="549"/>
      <c r="G65" s="549"/>
      <c r="H65" s="549"/>
      <c r="I65" s="549"/>
      <c r="J65" s="549"/>
      <c r="K65" s="549"/>
      <c r="L65" s="549"/>
      <c r="M65" s="549"/>
      <c r="N65" s="549"/>
      <c r="O65" s="552"/>
      <c r="P65" s="557"/>
      <c r="Q65" s="558"/>
      <c r="R65" s="559"/>
      <c r="S65" s="487"/>
      <c r="T65" s="233" t="s">
        <v>141</v>
      </c>
    </row>
    <row r="66" spans="2:20">
      <c r="B66" s="502"/>
      <c r="C66" s="503"/>
      <c r="D66" s="507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52"/>
      <c r="P66" s="557"/>
      <c r="Q66" s="558"/>
      <c r="R66" s="559"/>
      <c r="S66" s="487"/>
      <c r="T66" s="233"/>
    </row>
    <row r="67" spans="2:20" ht="14.65" thickBot="1">
      <c r="B67" s="504"/>
      <c r="C67" s="505"/>
      <c r="D67" s="508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3"/>
      <c r="P67" s="560"/>
      <c r="Q67" s="561"/>
      <c r="R67" s="562"/>
      <c r="S67" s="488"/>
      <c r="T67" s="234" t="s">
        <v>142</v>
      </c>
    </row>
    <row r="69" spans="2:20" ht="14.65" thickBot="1">
      <c r="B69" s="225" t="s">
        <v>144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89" t="s">
        <v>143</v>
      </c>
      <c r="O69" s="489"/>
      <c r="P69" s="489"/>
      <c r="Q69" s="489"/>
      <c r="R69" s="489"/>
      <c r="S69" s="489"/>
      <c r="T69" s="489"/>
    </row>
    <row r="70" spans="2:20" ht="30.75" customHeight="1" thickBot="1">
      <c r="B70" s="490" t="str">
        <f>IF(P60=P64,"",IF(P60&gt;P64,B60,B64))</f>
        <v/>
      </c>
      <c r="C70" s="491"/>
      <c r="D70" s="491"/>
      <c r="E70" s="492"/>
      <c r="F70" s="493" t="s">
        <v>145</v>
      </c>
      <c r="G70" s="493"/>
      <c r="H70" s="496">
        <f>IF(B70=B60,P60,P64)</f>
        <v>3</v>
      </c>
      <c r="I70" s="497"/>
      <c r="J70" s="236" t="s">
        <v>146</v>
      </c>
      <c r="K70" s="497">
        <f>IF(H70=P60,P64,P60)</f>
        <v>0</v>
      </c>
      <c r="L70" s="497"/>
      <c r="M70" s="498"/>
      <c r="N70" s="494"/>
      <c r="O70" s="494"/>
      <c r="P70" s="494"/>
      <c r="Q70" s="494"/>
      <c r="R70" s="494"/>
      <c r="S70" s="494"/>
      <c r="T70" s="495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63" t="s">
        <v>147</v>
      </c>
      <c r="C73" s="464"/>
      <c r="D73" s="464"/>
      <c r="E73" s="464"/>
      <c r="F73" s="464"/>
      <c r="G73" s="464"/>
      <c r="H73" s="465"/>
      <c r="I73" s="444" t="s">
        <v>148</v>
      </c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5"/>
    </row>
    <row r="74" spans="2:20">
      <c r="B74" s="466"/>
      <c r="C74" s="467"/>
      <c r="D74" s="468" t="s">
        <v>149</v>
      </c>
      <c r="E74" s="469"/>
      <c r="F74" s="469"/>
      <c r="G74" s="469"/>
      <c r="H74" s="470"/>
      <c r="I74" s="469"/>
      <c r="J74" s="469"/>
      <c r="K74" s="469"/>
      <c r="L74" s="469"/>
      <c r="M74" s="469"/>
      <c r="N74" s="469"/>
      <c r="O74" s="469"/>
      <c r="P74" s="469"/>
      <c r="Q74" s="467"/>
      <c r="R74" s="468" t="s">
        <v>149</v>
      </c>
      <c r="S74" s="469"/>
      <c r="T74" s="470"/>
    </row>
    <row r="75" spans="2:20">
      <c r="B75" s="453"/>
      <c r="C75" s="454"/>
      <c r="D75" s="455" t="s">
        <v>140</v>
      </c>
      <c r="E75" s="456"/>
      <c r="F75" s="456"/>
      <c r="G75" s="456"/>
      <c r="H75" s="457"/>
      <c r="I75" s="456"/>
      <c r="J75" s="456"/>
      <c r="K75" s="456"/>
      <c r="L75" s="456"/>
      <c r="M75" s="456"/>
      <c r="N75" s="456"/>
      <c r="O75" s="456"/>
      <c r="P75" s="456"/>
      <c r="Q75" s="454"/>
      <c r="R75" s="455" t="s">
        <v>140</v>
      </c>
      <c r="S75" s="456"/>
      <c r="T75" s="457"/>
    </row>
    <row r="76" spans="2:20" ht="14.65" thickBot="1">
      <c r="B76" s="458"/>
      <c r="C76" s="459"/>
      <c r="D76" s="460" t="s">
        <v>150</v>
      </c>
      <c r="E76" s="461"/>
      <c r="F76" s="461"/>
      <c r="G76" s="461"/>
      <c r="H76" s="462"/>
      <c r="I76" s="461"/>
      <c r="J76" s="461"/>
      <c r="K76" s="461"/>
      <c r="L76" s="461"/>
      <c r="M76" s="461"/>
      <c r="N76" s="461"/>
      <c r="O76" s="461"/>
      <c r="P76" s="461"/>
      <c r="Q76" s="459"/>
      <c r="R76" s="460" t="s">
        <v>150</v>
      </c>
      <c r="S76" s="461"/>
      <c r="T76" s="462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42" t="s">
        <v>151</v>
      </c>
      <c r="C78" s="443"/>
      <c r="D78" s="443"/>
      <c r="E78" s="443"/>
      <c r="F78" s="443"/>
      <c r="G78" s="443"/>
      <c r="H78" s="444"/>
      <c r="I78" s="445" t="s">
        <v>152</v>
      </c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6"/>
    </row>
    <row r="79" spans="2:20" ht="28.25" customHeight="1">
      <c r="B79" s="447"/>
      <c r="C79" s="448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48"/>
      <c r="T79" s="449"/>
    </row>
    <row r="80" spans="2:20" ht="28.25" customHeight="1" thickBot="1">
      <c r="B80" s="450"/>
      <c r="C80" s="451"/>
      <c r="D80" s="451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2"/>
    </row>
    <row r="87" spans="1:20" ht="29" customHeight="1" thickBot="1">
      <c r="A87" s="235">
        <v>3</v>
      </c>
    </row>
    <row r="88" spans="1:20" ht="15.75">
      <c r="E88" s="536" t="s">
        <v>124</v>
      </c>
      <c r="F88" s="537"/>
      <c r="G88" s="537"/>
      <c r="H88" s="537"/>
      <c r="I88" s="537"/>
      <c r="J88" s="537"/>
      <c r="K88" s="537"/>
      <c r="L88" s="537"/>
      <c r="M88" s="537"/>
      <c r="N88" s="537"/>
      <c r="O88" s="538"/>
    </row>
    <row r="89" spans="1:20" ht="15.75">
      <c r="E89" s="539" t="e">
        <f>IF(#REF!="","",#REF!)</f>
        <v>#REF!</v>
      </c>
      <c r="F89" s="540"/>
      <c r="G89" s="540"/>
      <c r="H89" s="540"/>
      <c r="I89" s="540"/>
      <c r="J89" s="540"/>
      <c r="K89" s="540"/>
      <c r="L89" s="540"/>
      <c r="M89" s="540"/>
      <c r="N89" s="540"/>
      <c r="O89" s="541"/>
    </row>
    <row r="90" spans="1:20" ht="15.75">
      <c r="E90" s="539" t="e">
        <f>IF(#REF!="","",#REF!)</f>
        <v>#REF!</v>
      </c>
      <c r="F90" s="540"/>
      <c r="G90" s="540"/>
      <c r="H90" s="540"/>
      <c r="I90" s="540"/>
      <c r="J90" s="540"/>
      <c r="K90" s="540"/>
      <c r="L90" s="540"/>
      <c r="M90" s="540"/>
      <c r="N90" s="540"/>
      <c r="O90" s="541"/>
    </row>
    <row r="91" spans="1:20" ht="15.75">
      <c r="E91" s="539"/>
      <c r="F91" s="540"/>
      <c r="G91" s="540"/>
      <c r="H91" s="540"/>
      <c r="I91" s="540"/>
      <c r="J91" s="540"/>
      <c r="K91" s="540"/>
      <c r="L91" s="540"/>
      <c r="M91" s="540"/>
      <c r="N91" s="540"/>
      <c r="O91" s="541"/>
    </row>
    <row r="92" spans="1:20" ht="15.75">
      <c r="E92" s="542" t="e">
        <f>IF(#REF!="","",#REF!)</f>
        <v>#REF!</v>
      </c>
      <c r="F92" s="543"/>
      <c r="G92" s="543"/>
      <c r="H92" s="543"/>
      <c r="I92" s="543"/>
      <c r="J92" s="543"/>
      <c r="K92" s="543"/>
      <c r="L92" s="543"/>
      <c r="M92" s="543"/>
      <c r="N92" s="543"/>
      <c r="O92" s="544"/>
    </row>
    <row r="93" spans="1:20" ht="16.149999999999999" thickBot="1">
      <c r="E93" s="545" t="e">
        <f>IF(#REF!="","",#REF!)</f>
        <v>#REF!</v>
      </c>
      <c r="F93" s="546"/>
      <c r="G93" s="546"/>
      <c r="H93" s="546"/>
      <c r="I93" s="546"/>
      <c r="J93" s="546"/>
      <c r="K93" s="546"/>
      <c r="L93" s="546"/>
      <c r="M93" s="546"/>
      <c r="N93" s="546"/>
      <c r="O93" s="547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128</v>
      </c>
      <c r="C96" s="448" t="s">
        <v>186</v>
      </c>
      <c r="D96" s="448"/>
      <c r="E96" s="448"/>
      <c r="F96" s="448"/>
      <c r="G96" s="448"/>
      <c r="H96" s="448"/>
      <c r="I96" s="225"/>
      <c r="J96" s="225"/>
      <c r="K96" s="448" t="s">
        <v>129</v>
      </c>
      <c r="L96" s="448"/>
      <c r="M96" s="448"/>
      <c r="N96" s="448"/>
      <c r="O96" s="448"/>
      <c r="P96" s="448"/>
      <c r="Q96" s="448" t="s">
        <v>130</v>
      </c>
      <c r="R96" s="448"/>
      <c r="S96" s="448"/>
      <c r="T96" s="226" t="s">
        <v>131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48"/>
      <c r="L97" s="448"/>
      <c r="M97" s="448"/>
      <c r="N97" s="448"/>
      <c r="O97" s="448"/>
      <c r="P97" s="448"/>
      <c r="Q97" s="448"/>
      <c r="R97" s="448"/>
      <c r="S97" s="448"/>
      <c r="T97" s="227"/>
    </row>
    <row r="98" spans="2:20">
      <c r="B98" s="225"/>
      <c r="C98" s="225"/>
      <c r="D98" s="529" t="s">
        <v>132</v>
      </c>
      <c r="E98" s="529"/>
      <c r="F98" s="529"/>
      <c r="G98" s="529"/>
      <c r="H98" s="226">
        <v>5</v>
      </c>
      <c r="I98" s="225"/>
      <c r="J98" s="225"/>
      <c r="K98" s="530" t="s">
        <v>133</v>
      </c>
      <c r="L98" s="531"/>
      <c r="M98" s="531"/>
      <c r="N98" s="531"/>
      <c r="O98" s="531"/>
      <c r="P98" s="532"/>
      <c r="Q98" s="448" t="s">
        <v>134</v>
      </c>
      <c r="R98" s="448"/>
      <c r="S98" s="448"/>
      <c r="T98" s="448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33" t="s">
        <v>135</v>
      </c>
      <c r="E101" s="534"/>
      <c r="F101" s="534"/>
      <c r="G101" s="534"/>
      <c r="H101" s="534"/>
      <c r="I101" s="534"/>
      <c r="J101" s="534"/>
      <c r="K101" s="534"/>
      <c r="L101" s="534"/>
      <c r="M101" s="534"/>
      <c r="N101" s="534"/>
      <c r="O101" s="535"/>
      <c r="P101" s="518" t="s">
        <v>136</v>
      </c>
      <c r="Q101" s="519"/>
      <c r="R101" s="520"/>
      <c r="S101" s="524" t="s">
        <v>137</v>
      </c>
      <c r="T101" s="526" t="s">
        <v>138</v>
      </c>
    </row>
    <row r="102" spans="2:20" s="1" customFormat="1" ht="29" customHeight="1" thickBot="1">
      <c r="B102" s="228" t="s">
        <v>139</v>
      </c>
      <c r="C102" s="229"/>
      <c r="D102" s="230">
        <v>1</v>
      </c>
      <c r="E102" s="528">
        <v>2</v>
      </c>
      <c r="F102" s="528"/>
      <c r="G102" s="316">
        <v>3</v>
      </c>
      <c r="H102" s="528">
        <v>4</v>
      </c>
      <c r="I102" s="528"/>
      <c r="J102" s="528">
        <v>5</v>
      </c>
      <c r="K102" s="528"/>
      <c r="L102" s="528"/>
      <c r="M102" s="528"/>
      <c r="N102" s="316">
        <v>6</v>
      </c>
      <c r="O102" s="231">
        <v>7</v>
      </c>
      <c r="P102" s="521"/>
      <c r="Q102" s="522"/>
      <c r="R102" s="523"/>
      <c r="S102" s="525"/>
      <c r="T102" s="527"/>
    </row>
    <row r="103" spans="2:20">
      <c r="B103" s="500" t="str">
        <f>IF(XII!C13="","",XII!C13)</f>
        <v/>
      </c>
      <c r="C103" s="501"/>
      <c r="D103" s="506">
        <f>IF(XII!F13="","",XII!F13)</f>
        <v>7</v>
      </c>
      <c r="E103" s="509">
        <f>IF(XII!H13="","",XII!H13)</f>
        <v>12</v>
      </c>
      <c r="F103" s="510"/>
      <c r="G103" s="548">
        <f>IF(XII!J13="","",XII!J13)</f>
        <v>5</v>
      </c>
      <c r="H103" s="548">
        <f>IF(XII!L13="","",XII!L13)</f>
        <v>11</v>
      </c>
      <c r="I103" s="548"/>
      <c r="J103" s="548">
        <f>IF(XII!N13="","",XII!N13)</f>
        <v>11</v>
      </c>
      <c r="K103" s="548"/>
      <c r="L103" s="548"/>
      <c r="M103" s="548"/>
      <c r="N103" s="548" t="str">
        <f>IF(XII!P13="","",XII!P13)</f>
        <v/>
      </c>
      <c r="O103" s="551" t="str">
        <f>IF(XII!R13="","",XII!R13)</f>
        <v/>
      </c>
      <c r="P103" s="554">
        <f>IF(XII!T13="","",XII!T13)</f>
        <v>3</v>
      </c>
      <c r="Q103" s="555"/>
      <c r="R103" s="556"/>
      <c r="S103" s="499"/>
      <c r="T103" s="232" t="s">
        <v>140</v>
      </c>
    </row>
    <row r="104" spans="2:20">
      <c r="B104" s="502"/>
      <c r="C104" s="503"/>
      <c r="D104" s="507"/>
      <c r="E104" s="511"/>
      <c r="F104" s="512"/>
      <c r="G104" s="549"/>
      <c r="H104" s="549"/>
      <c r="I104" s="549"/>
      <c r="J104" s="549"/>
      <c r="K104" s="549"/>
      <c r="L104" s="549"/>
      <c r="M104" s="549"/>
      <c r="N104" s="549"/>
      <c r="O104" s="552"/>
      <c r="P104" s="557"/>
      <c r="Q104" s="558"/>
      <c r="R104" s="559"/>
      <c r="S104" s="487"/>
      <c r="T104" s="233" t="s">
        <v>141</v>
      </c>
    </row>
    <row r="105" spans="2:20">
      <c r="B105" s="502"/>
      <c r="C105" s="503"/>
      <c r="D105" s="507"/>
      <c r="E105" s="511"/>
      <c r="F105" s="512"/>
      <c r="G105" s="549"/>
      <c r="H105" s="549"/>
      <c r="I105" s="549"/>
      <c r="J105" s="549"/>
      <c r="K105" s="549"/>
      <c r="L105" s="549"/>
      <c r="M105" s="549"/>
      <c r="N105" s="549"/>
      <c r="O105" s="552"/>
      <c r="P105" s="557"/>
      <c r="Q105" s="558"/>
      <c r="R105" s="559"/>
      <c r="S105" s="487"/>
      <c r="T105" s="233"/>
    </row>
    <row r="106" spans="2:20" ht="14.65" thickBot="1">
      <c r="B106" s="504"/>
      <c r="C106" s="505"/>
      <c r="D106" s="508"/>
      <c r="E106" s="513"/>
      <c r="F106" s="514"/>
      <c r="G106" s="550"/>
      <c r="H106" s="550"/>
      <c r="I106" s="550"/>
      <c r="J106" s="550"/>
      <c r="K106" s="550"/>
      <c r="L106" s="550"/>
      <c r="M106" s="550"/>
      <c r="N106" s="550"/>
      <c r="O106" s="553"/>
      <c r="P106" s="560"/>
      <c r="Q106" s="561"/>
      <c r="R106" s="562"/>
      <c r="S106" s="488"/>
      <c r="T106" s="234" t="s">
        <v>142</v>
      </c>
    </row>
    <row r="107" spans="2:20">
      <c r="B107" s="500" t="str">
        <f>IF(XII!E13="","",XII!E13)</f>
        <v/>
      </c>
      <c r="C107" s="501"/>
      <c r="D107" s="506">
        <f>IF(XII!G13="","",XII!G13)</f>
        <v>11</v>
      </c>
      <c r="E107" s="548">
        <f>IF(XII!I13="","",XII!I13)</f>
        <v>10</v>
      </c>
      <c r="F107" s="548"/>
      <c r="G107" s="548">
        <f>IF(XII!K13="","",XII!K13)</f>
        <v>11</v>
      </c>
      <c r="H107" s="548">
        <f>IF(XII!M13="","",XII!M13)</f>
        <v>5</v>
      </c>
      <c r="I107" s="548"/>
      <c r="J107" s="548">
        <f>IF(XII!O13="","",XII!O13)</f>
        <v>6</v>
      </c>
      <c r="K107" s="548"/>
      <c r="L107" s="548"/>
      <c r="M107" s="548"/>
      <c r="N107" s="548" t="str">
        <f>IF(XII!Q13="","",XII!Q13)</f>
        <v/>
      </c>
      <c r="O107" s="551" t="str">
        <f>IF(XII!S13="","",XII!S13)</f>
        <v/>
      </c>
      <c r="P107" s="563">
        <f>IF(XII!U13="","",XII!U13)</f>
        <v>2</v>
      </c>
      <c r="Q107" s="564"/>
      <c r="R107" s="565"/>
      <c r="S107" s="486"/>
      <c r="T107" s="233" t="s">
        <v>140</v>
      </c>
    </row>
    <row r="108" spans="2:20">
      <c r="B108" s="502"/>
      <c r="C108" s="503"/>
      <c r="D108" s="507"/>
      <c r="E108" s="549"/>
      <c r="F108" s="549"/>
      <c r="G108" s="549"/>
      <c r="H108" s="549"/>
      <c r="I108" s="549"/>
      <c r="J108" s="549"/>
      <c r="K108" s="549"/>
      <c r="L108" s="549"/>
      <c r="M108" s="549"/>
      <c r="N108" s="549"/>
      <c r="O108" s="552"/>
      <c r="P108" s="557"/>
      <c r="Q108" s="558"/>
      <c r="R108" s="559"/>
      <c r="S108" s="487"/>
      <c r="T108" s="233" t="s">
        <v>141</v>
      </c>
    </row>
    <row r="109" spans="2:20">
      <c r="B109" s="502"/>
      <c r="C109" s="503"/>
      <c r="D109" s="507"/>
      <c r="E109" s="549"/>
      <c r="F109" s="549"/>
      <c r="G109" s="549"/>
      <c r="H109" s="549"/>
      <c r="I109" s="549"/>
      <c r="J109" s="549"/>
      <c r="K109" s="549"/>
      <c r="L109" s="549"/>
      <c r="M109" s="549"/>
      <c r="N109" s="549"/>
      <c r="O109" s="552"/>
      <c r="P109" s="557"/>
      <c r="Q109" s="558"/>
      <c r="R109" s="559"/>
      <c r="S109" s="487"/>
      <c r="T109" s="233"/>
    </row>
    <row r="110" spans="2:20" ht="14.65" thickBot="1">
      <c r="B110" s="504"/>
      <c r="C110" s="505"/>
      <c r="D110" s="508"/>
      <c r="E110" s="550"/>
      <c r="F110" s="550"/>
      <c r="G110" s="550"/>
      <c r="H110" s="550"/>
      <c r="I110" s="550"/>
      <c r="J110" s="550"/>
      <c r="K110" s="550"/>
      <c r="L110" s="550"/>
      <c r="M110" s="550"/>
      <c r="N110" s="550"/>
      <c r="O110" s="553"/>
      <c r="P110" s="560"/>
      <c r="Q110" s="561"/>
      <c r="R110" s="562"/>
      <c r="S110" s="488"/>
      <c r="T110" s="234" t="s">
        <v>142</v>
      </c>
    </row>
    <row r="112" spans="2:20" ht="14.65" thickBot="1">
      <c r="B112" s="225" t="s">
        <v>144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89" t="s">
        <v>143</v>
      </c>
      <c r="O112" s="489"/>
      <c r="P112" s="489"/>
      <c r="Q112" s="489"/>
      <c r="R112" s="489"/>
      <c r="S112" s="489"/>
      <c r="T112" s="489"/>
    </row>
    <row r="113" spans="2:20" ht="30.75" customHeight="1" thickBot="1">
      <c r="B113" s="490" t="str">
        <f>IF(P103=P107,"",IF(P103&gt;P107,B103,B107))</f>
        <v/>
      </c>
      <c r="C113" s="491"/>
      <c r="D113" s="491"/>
      <c r="E113" s="492"/>
      <c r="F113" s="493" t="s">
        <v>145</v>
      </c>
      <c r="G113" s="493"/>
      <c r="H113" s="496">
        <f>IF(B113=B103,P103,P107)</f>
        <v>3</v>
      </c>
      <c r="I113" s="497"/>
      <c r="J113" s="236" t="s">
        <v>146</v>
      </c>
      <c r="K113" s="497">
        <f>IF(H113=P103,P107,P103)</f>
        <v>2</v>
      </c>
      <c r="L113" s="497"/>
      <c r="M113" s="498"/>
      <c r="N113" s="494"/>
      <c r="O113" s="494"/>
      <c r="P113" s="494"/>
      <c r="Q113" s="494"/>
      <c r="R113" s="494"/>
      <c r="S113" s="494"/>
      <c r="T113" s="495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63" t="s">
        <v>147</v>
      </c>
      <c r="C116" s="464"/>
      <c r="D116" s="464"/>
      <c r="E116" s="464"/>
      <c r="F116" s="464"/>
      <c r="G116" s="464"/>
      <c r="H116" s="465"/>
      <c r="I116" s="444" t="s">
        <v>148</v>
      </c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5"/>
    </row>
    <row r="117" spans="2:20">
      <c r="B117" s="466"/>
      <c r="C117" s="467"/>
      <c r="D117" s="468" t="s">
        <v>149</v>
      </c>
      <c r="E117" s="469"/>
      <c r="F117" s="469"/>
      <c r="G117" s="469"/>
      <c r="H117" s="470"/>
      <c r="I117" s="469"/>
      <c r="J117" s="469"/>
      <c r="K117" s="469"/>
      <c r="L117" s="469"/>
      <c r="M117" s="469"/>
      <c r="N117" s="469"/>
      <c r="O117" s="469"/>
      <c r="P117" s="469"/>
      <c r="Q117" s="467"/>
      <c r="R117" s="468" t="s">
        <v>149</v>
      </c>
      <c r="S117" s="469"/>
      <c r="T117" s="470"/>
    </row>
    <row r="118" spans="2:20">
      <c r="B118" s="453"/>
      <c r="C118" s="454"/>
      <c r="D118" s="455" t="s">
        <v>140</v>
      </c>
      <c r="E118" s="456"/>
      <c r="F118" s="456"/>
      <c r="G118" s="456"/>
      <c r="H118" s="457"/>
      <c r="I118" s="456"/>
      <c r="J118" s="456"/>
      <c r="K118" s="456"/>
      <c r="L118" s="456"/>
      <c r="M118" s="456"/>
      <c r="N118" s="456"/>
      <c r="O118" s="456"/>
      <c r="P118" s="456"/>
      <c r="Q118" s="454"/>
      <c r="R118" s="455" t="s">
        <v>140</v>
      </c>
      <c r="S118" s="456"/>
      <c r="T118" s="457"/>
    </row>
    <row r="119" spans="2:20" ht="14.65" thickBot="1">
      <c r="B119" s="458"/>
      <c r="C119" s="459"/>
      <c r="D119" s="460" t="s">
        <v>150</v>
      </c>
      <c r="E119" s="461"/>
      <c r="F119" s="461"/>
      <c r="G119" s="461"/>
      <c r="H119" s="462"/>
      <c r="I119" s="461"/>
      <c r="J119" s="461"/>
      <c r="K119" s="461"/>
      <c r="L119" s="461"/>
      <c r="M119" s="461"/>
      <c r="N119" s="461"/>
      <c r="O119" s="461"/>
      <c r="P119" s="461"/>
      <c r="Q119" s="459"/>
      <c r="R119" s="460" t="s">
        <v>150</v>
      </c>
      <c r="S119" s="461"/>
      <c r="T119" s="462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42" t="s">
        <v>151</v>
      </c>
      <c r="C121" s="443"/>
      <c r="D121" s="443"/>
      <c r="E121" s="443"/>
      <c r="F121" s="443"/>
      <c r="G121" s="443"/>
      <c r="H121" s="444"/>
      <c r="I121" s="445" t="s">
        <v>152</v>
      </c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  <c r="T121" s="446"/>
    </row>
    <row r="122" spans="2:20" ht="28.25" customHeight="1">
      <c r="B122" s="447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49"/>
    </row>
    <row r="123" spans="2:20" ht="28.25" customHeight="1" thickBot="1">
      <c r="B123" s="450"/>
      <c r="C123" s="451"/>
      <c r="D123" s="451"/>
      <c r="E123" s="451"/>
      <c r="F123" s="451"/>
      <c r="G123" s="451"/>
      <c r="H123" s="451"/>
      <c r="I123" s="451"/>
      <c r="J123" s="451"/>
      <c r="K123" s="451"/>
      <c r="L123" s="451"/>
      <c r="M123" s="451"/>
      <c r="N123" s="451"/>
      <c r="O123" s="451"/>
      <c r="P123" s="451"/>
      <c r="Q123" s="451"/>
      <c r="R123" s="451"/>
      <c r="S123" s="451"/>
      <c r="T123" s="452"/>
    </row>
    <row r="130" spans="1:20" ht="29" customHeight="1" thickBot="1">
      <c r="A130" s="235">
        <v>4</v>
      </c>
    </row>
    <row r="131" spans="1:20" ht="15.75">
      <c r="E131" s="536" t="s">
        <v>124</v>
      </c>
      <c r="F131" s="537"/>
      <c r="G131" s="537"/>
      <c r="H131" s="537"/>
      <c r="I131" s="537"/>
      <c r="J131" s="537"/>
      <c r="K131" s="537"/>
      <c r="L131" s="537"/>
      <c r="M131" s="537"/>
      <c r="N131" s="537"/>
      <c r="O131" s="538"/>
    </row>
    <row r="132" spans="1:20" ht="15.75">
      <c r="E132" s="539" t="e">
        <f>IF(#REF!="","",#REF!)</f>
        <v>#REF!</v>
      </c>
      <c r="F132" s="540"/>
      <c r="G132" s="540"/>
      <c r="H132" s="540"/>
      <c r="I132" s="540"/>
      <c r="J132" s="540"/>
      <c r="K132" s="540"/>
      <c r="L132" s="540"/>
      <c r="M132" s="540"/>
      <c r="N132" s="540"/>
      <c r="O132" s="541"/>
    </row>
    <row r="133" spans="1:20" ht="15.75">
      <c r="E133" s="539" t="e">
        <f>IF(#REF!="","",#REF!)</f>
        <v>#REF!</v>
      </c>
      <c r="F133" s="540"/>
      <c r="G133" s="540"/>
      <c r="H133" s="540"/>
      <c r="I133" s="540"/>
      <c r="J133" s="540"/>
      <c r="K133" s="540"/>
      <c r="L133" s="540"/>
      <c r="M133" s="540"/>
      <c r="N133" s="540"/>
      <c r="O133" s="541"/>
    </row>
    <row r="134" spans="1:20" ht="15.75">
      <c r="E134" s="539"/>
      <c r="F134" s="540"/>
      <c r="G134" s="540"/>
      <c r="H134" s="540"/>
      <c r="I134" s="540"/>
      <c r="J134" s="540"/>
      <c r="K134" s="540"/>
      <c r="L134" s="540"/>
      <c r="M134" s="540"/>
      <c r="N134" s="540"/>
      <c r="O134" s="541"/>
    </row>
    <row r="135" spans="1:20" ht="15.75">
      <c r="E135" s="542" t="e">
        <f>IF(#REF!="","",#REF!)</f>
        <v>#REF!</v>
      </c>
      <c r="F135" s="543"/>
      <c r="G135" s="543"/>
      <c r="H135" s="543"/>
      <c r="I135" s="543"/>
      <c r="J135" s="543"/>
      <c r="K135" s="543"/>
      <c r="L135" s="543"/>
      <c r="M135" s="543"/>
      <c r="N135" s="543"/>
      <c r="O135" s="544"/>
    </row>
    <row r="136" spans="1:20" ht="16.149999999999999" thickBot="1">
      <c r="E136" s="545" t="e">
        <f>IF(#REF!="","",#REF!)</f>
        <v>#REF!</v>
      </c>
      <c r="F136" s="546"/>
      <c r="G136" s="546"/>
      <c r="H136" s="546"/>
      <c r="I136" s="546"/>
      <c r="J136" s="546"/>
      <c r="K136" s="546"/>
      <c r="L136" s="546"/>
      <c r="M136" s="546"/>
      <c r="N136" s="546"/>
      <c r="O136" s="547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128</v>
      </c>
      <c r="C139" s="448" t="s">
        <v>186</v>
      </c>
      <c r="D139" s="448"/>
      <c r="E139" s="448"/>
      <c r="F139" s="448"/>
      <c r="G139" s="448"/>
      <c r="H139" s="448"/>
      <c r="I139" s="225"/>
      <c r="J139" s="225"/>
      <c r="K139" s="448" t="s">
        <v>129</v>
      </c>
      <c r="L139" s="448"/>
      <c r="M139" s="448"/>
      <c r="N139" s="448"/>
      <c r="O139" s="448"/>
      <c r="P139" s="448"/>
      <c r="Q139" s="448" t="s">
        <v>130</v>
      </c>
      <c r="R139" s="448"/>
      <c r="S139" s="448"/>
      <c r="T139" s="226" t="s">
        <v>131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48"/>
      <c r="L140" s="448"/>
      <c r="M140" s="448"/>
      <c r="N140" s="448"/>
      <c r="O140" s="448"/>
      <c r="P140" s="448"/>
      <c r="Q140" s="448"/>
      <c r="R140" s="448"/>
      <c r="S140" s="448"/>
      <c r="T140" s="227"/>
    </row>
    <row r="141" spans="1:20">
      <c r="B141" s="225"/>
      <c r="C141" s="225"/>
      <c r="D141" s="529" t="s">
        <v>132</v>
      </c>
      <c r="E141" s="529"/>
      <c r="F141" s="529"/>
      <c r="G141" s="529"/>
      <c r="H141" s="226">
        <v>5</v>
      </c>
      <c r="I141" s="225"/>
      <c r="J141" s="225"/>
      <c r="K141" s="530" t="s">
        <v>133</v>
      </c>
      <c r="L141" s="531"/>
      <c r="M141" s="531"/>
      <c r="N141" s="531"/>
      <c r="O141" s="531"/>
      <c r="P141" s="532"/>
      <c r="Q141" s="448" t="s">
        <v>134</v>
      </c>
      <c r="R141" s="448"/>
      <c r="S141" s="448"/>
      <c r="T141" s="448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33" t="s">
        <v>135</v>
      </c>
      <c r="E144" s="534"/>
      <c r="F144" s="534"/>
      <c r="G144" s="534"/>
      <c r="H144" s="534"/>
      <c r="I144" s="534"/>
      <c r="J144" s="534"/>
      <c r="K144" s="534"/>
      <c r="L144" s="534"/>
      <c r="M144" s="534"/>
      <c r="N144" s="534"/>
      <c r="O144" s="535"/>
      <c r="P144" s="518" t="s">
        <v>136</v>
      </c>
      <c r="Q144" s="519"/>
      <c r="R144" s="520"/>
      <c r="S144" s="524" t="s">
        <v>137</v>
      </c>
      <c r="T144" s="526" t="s">
        <v>138</v>
      </c>
    </row>
    <row r="145" spans="2:20" s="1" customFormat="1" ht="29" customHeight="1" thickBot="1">
      <c r="B145" s="228" t="s">
        <v>139</v>
      </c>
      <c r="C145" s="229"/>
      <c r="D145" s="230">
        <v>1</v>
      </c>
      <c r="E145" s="528">
        <v>2</v>
      </c>
      <c r="F145" s="528"/>
      <c r="G145" s="316">
        <v>3</v>
      </c>
      <c r="H145" s="528">
        <v>4</v>
      </c>
      <c r="I145" s="528"/>
      <c r="J145" s="528">
        <v>5</v>
      </c>
      <c r="K145" s="528"/>
      <c r="L145" s="528"/>
      <c r="M145" s="528"/>
      <c r="N145" s="316">
        <v>6</v>
      </c>
      <c r="O145" s="231">
        <v>7</v>
      </c>
      <c r="P145" s="521"/>
      <c r="Q145" s="522"/>
      <c r="R145" s="523"/>
      <c r="S145" s="525"/>
      <c r="T145" s="527"/>
    </row>
    <row r="146" spans="2:20" ht="14.45" customHeight="1">
      <c r="B146" s="500" t="str">
        <f>IF(XII!C14="","",XII!C14)</f>
        <v/>
      </c>
      <c r="C146" s="501"/>
      <c r="D146" s="506">
        <f>IF(XII!F14="","",XII!F14)</f>
        <v>9</v>
      </c>
      <c r="E146" s="509">
        <f>IF(XII!H14="","",XII!H14)</f>
        <v>11</v>
      </c>
      <c r="F146" s="510"/>
      <c r="G146" s="471">
        <f>IF(XII!J14="","",XII!J14)</f>
        <v>11</v>
      </c>
      <c r="H146" s="509">
        <f>IF(XII!L14="","",XII!L14)</f>
        <v>9</v>
      </c>
      <c r="I146" s="510"/>
      <c r="J146" s="509">
        <f>IF(XII!N14="","",XII!N14)</f>
        <v>11</v>
      </c>
      <c r="K146" s="515"/>
      <c r="L146" s="515"/>
      <c r="M146" s="510"/>
      <c r="N146" s="471" t="str">
        <f>IF(XII!P14="","",XII!P14)</f>
        <v/>
      </c>
      <c r="O146" s="474" t="str">
        <f>IF(XII!R14="","",XII!R14)</f>
        <v/>
      </c>
      <c r="P146" s="477">
        <f>IF(XII!T14="","",XII!T14)</f>
        <v>3</v>
      </c>
      <c r="Q146" s="478"/>
      <c r="R146" s="479"/>
      <c r="S146" s="499"/>
      <c r="T146" s="232" t="s">
        <v>140</v>
      </c>
    </row>
    <row r="147" spans="2:20" ht="14.45" customHeight="1">
      <c r="B147" s="502"/>
      <c r="C147" s="503"/>
      <c r="D147" s="507"/>
      <c r="E147" s="511"/>
      <c r="F147" s="512"/>
      <c r="G147" s="472"/>
      <c r="H147" s="511"/>
      <c r="I147" s="512"/>
      <c r="J147" s="511"/>
      <c r="K147" s="516"/>
      <c r="L147" s="516"/>
      <c r="M147" s="512"/>
      <c r="N147" s="472"/>
      <c r="O147" s="475"/>
      <c r="P147" s="480"/>
      <c r="Q147" s="481"/>
      <c r="R147" s="482"/>
      <c r="S147" s="487"/>
      <c r="T147" s="233" t="s">
        <v>141</v>
      </c>
    </row>
    <row r="148" spans="2:20" ht="14.45" customHeight="1">
      <c r="B148" s="502"/>
      <c r="C148" s="503"/>
      <c r="D148" s="507"/>
      <c r="E148" s="511"/>
      <c r="F148" s="512"/>
      <c r="G148" s="472"/>
      <c r="H148" s="511"/>
      <c r="I148" s="512"/>
      <c r="J148" s="511"/>
      <c r="K148" s="516"/>
      <c r="L148" s="516"/>
      <c r="M148" s="512"/>
      <c r="N148" s="472"/>
      <c r="O148" s="475"/>
      <c r="P148" s="480"/>
      <c r="Q148" s="481"/>
      <c r="R148" s="482"/>
      <c r="S148" s="487"/>
      <c r="T148" s="233"/>
    </row>
    <row r="149" spans="2:20" ht="15" customHeight="1" thickBot="1">
      <c r="B149" s="504"/>
      <c r="C149" s="505"/>
      <c r="D149" s="508"/>
      <c r="E149" s="513"/>
      <c r="F149" s="514"/>
      <c r="G149" s="473"/>
      <c r="H149" s="513"/>
      <c r="I149" s="514"/>
      <c r="J149" s="513"/>
      <c r="K149" s="517"/>
      <c r="L149" s="517"/>
      <c r="M149" s="514"/>
      <c r="N149" s="473"/>
      <c r="O149" s="476"/>
      <c r="P149" s="483"/>
      <c r="Q149" s="484"/>
      <c r="R149" s="485"/>
      <c r="S149" s="488"/>
      <c r="T149" s="234" t="s">
        <v>142</v>
      </c>
    </row>
    <row r="150" spans="2:20" ht="14.45" customHeight="1">
      <c r="B150" s="500" t="str">
        <f>IF(XII!E14="","",XII!E14)</f>
        <v/>
      </c>
      <c r="C150" s="501"/>
      <c r="D150" s="506">
        <f>IF(XII!G14="","",XII!G14)</f>
        <v>11</v>
      </c>
      <c r="E150" s="509">
        <f>IF(XII!I14="","",XII!I14)</f>
        <v>6</v>
      </c>
      <c r="F150" s="510"/>
      <c r="G150" s="471">
        <f>IF(XII!K14="","",XII!K14)</f>
        <v>6</v>
      </c>
      <c r="H150" s="509">
        <f>IF(XII!M14="","",XII!M14)</f>
        <v>11</v>
      </c>
      <c r="I150" s="510"/>
      <c r="J150" s="509">
        <f>IF(XII!O14="","",XII!O14)</f>
        <v>6</v>
      </c>
      <c r="K150" s="515"/>
      <c r="L150" s="515"/>
      <c r="M150" s="510"/>
      <c r="N150" s="471" t="str">
        <f>IF(XII!Q14="","",XII!Q14)</f>
        <v/>
      </c>
      <c r="O150" s="474" t="str">
        <f>IF(XII!S14="","",XII!S14)</f>
        <v/>
      </c>
      <c r="P150" s="477">
        <f>IF(XII!U14="","",XII!U14)</f>
        <v>2</v>
      </c>
      <c r="Q150" s="478"/>
      <c r="R150" s="479"/>
      <c r="S150" s="486"/>
      <c r="T150" s="233" t="s">
        <v>140</v>
      </c>
    </row>
    <row r="151" spans="2:20" ht="14.45" customHeight="1">
      <c r="B151" s="502"/>
      <c r="C151" s="503"/>
      <c r="D151" s="507"/>
      <c r="E151" s="511"/>
      <c r="F151" s="512"/>
      <c r="G151" s="472"/>
      <c r="H151" s="511"/>
      <c r="I151" s="512"/>
      <c r="J151" s="511"/>
      <c r="K151" s="516"/>
      <c r="L151" s="516"/>
      <c r="M151" s="512"/>
      <c r="N151" s="472"/>
      <c r="O151" s="475"/>
      <c r="P151" s="480"/>
      <c r="Q151" s="481"/>
      <c r="R151" s="482"/>
      <c r="S151" s="487"/>
      <c r="T151" s="233" t="s">
        <v>141</v>
      </c>
    </row>
    <row r="152" spans="2:20" ht="14.45" customHeight="1">
      <c r="B152" s="502"/>
      <c r="C152" s="503"/>
      <c r="D152" s="507"/>
      <c r="E152" s="511"/>
      <c r="F152" s="512"/>
      <c r="G152" s="472"/>
      <c r="H152" s="511"/>
      <c r="I152" s="512"/>
      <c r="J152" s="511"/>
      <c r="K152" s="516"/>
      <c r="L152" s="516"/>
      <c r="M152" s="512"/>
      <c r="N152" s="472"/>
      <c r="O152" s="475"/>
      <c r="P152" s="480"/>
      <c r="Q152" s="481"/>
      <c r="R152" s="482"/>
      <c r="S152" s="487"/>
      <c r="T152" s="233"/>
    </row>
    <row r="153" spans="2:20" ht="15" customHeight="1" thickBot="1">
      <c r="B153" s="504"/>
      <c r="C153" s="505"/>
      <c r="D153" s="508"/>
      <c r="E153" s="513"/>
      <c r="F153" s="514"/>
      <c r="G153" s="473"/>
      <c r="H153" s="513"/>
      <c r="I153" s="514"/>
      <c r="J153" s="513"/>
      <c r="K153" s="517"/>
      <c r="L153" s="517"/>
      <c r="M153" s="514"/>
      <c r="N153" s="473"/>
      <c r="O153" s="476"/>
      <c r="P153" s="483"/>
      <c r="Q153" s="484"/>
      <c r="R153" s="485"/>
      <c r="S153" s="488"/>
      <c r="T153" s="234" t="s">
        <v>142</v>
      </c>
    </row>
    <row r="155" spans="2:20" ht="14.65" thickBot="1">
      <c r="B155" s="225" t="s">
        <v>144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89" t="s">
        <v>143</v>
      </c>
      <c r="O155" s="489"/>
      <c r="P155" s="489"/>
      <c r="Q155" s="489"/>
      <c r="R155" s="489"/>
      <c r="S155" s="489"/>
      <c r="T155" s="489"/>
    </row>
    <row r="156" spans="2:20" ht="30.75" customHeight="1" thickBot="1">
      <c r="B156" s="490" t="str">
        <f>IF(P146=P150,"",IF(P146&gt;P150,B146,B150))</f>
        <v/>
      </c>
      <c r="C156" s="491"/>
      <c r="D156" s="491"/>
      <c r="E156" s="492"/>
      <c r="F156" s="493" t="s">
        <v>145</v>
      </c>
      <c r="G156" s="493"/>
      <c r="H156" s="496">
        <f>IF(B156=B146,P146,P150)</f>
        <v>3</v>
      </c>
      <c r="I156" s="497"/>
      <c r="J156" s="236" t="s">
        <v>146</v>
      </c>
      <c r="K156" s="497">
        <f>IF(H156=P146,P150,P146)</f>
        <v>2</v>
      </c>
      <c r="L156" s="497"/>
      <c r="M156" s="498"/>
      <c r="N156" s="494"/>
      <c r="O156" s="494"/>
      <c r="P156" s="494"/>
      <c r="Q156" s="494"/>
      <c r="R156" s="494"/>
      <c r="S156" s="494"/>
      <c r="T156" s="495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63" t="s">
        <v>147</v>
      </c>
      <c r="C159" s="464"/>
      <c r="D159" s="464"/>
      <c r="E159" s="464"/>
      <c r="F159" s="464"/>
      <c r="G159" s="464"/>
      <c r="H159" s="465"/>
      <c r="I159" s="444" t="s">
        <v>148</v>
      </c>
      <c r="J159" s="464"/>
      <c r="K159" s="464"/>
      <c r="L159" s="464"/>
      <c r="M159" s="464"/>
      <c r="N159" s="464"/>
      <c r="O159" s="464"/>
      <c r="P159" s="464"/>
      <c r="Q159" s="464"/>
      <c r="R159" s="464"/>
      <c r="S159" s="464"/>
      <c r="T159" s="465"/>
    </row>
    <row r="160" spans="2:20">
      <c r="B160" s="466"/>
      <c r="C160" s="467"/>
      <c r="D160" s="468" t="s">
        <v>149</v>
      </c>
      <c r="E160" s="469"/>
      <c r="F160" s="469"/>
      <c r="G160" s="469"/>
      <c r="H160" s="470"/>
      <c r="I160" s="469"/>
      <c r="J160" s="469"/>
      <c r="K160" s="469"/>
      <c r="L160" s="469"/>
      <c r="M160" s="469"/>
      <c r="N160" s="469"/>
      <c r="O160" s="469"/>
      <c r="P160" s="469"/>
      <c r="Q160" s="467"/>
      <c r="R160" s="468" t="s">
        <v>149</v>
      </c>
      <c r="S160" s="469"/>
      <c r="T160" s="470"/>
    </row>
    <row r="161" spans="1:20">
      <c r="B161" s="453"/>
      <c r="C161" s="454"/>
      <c r="D161" s="455" t="s">
        <v>140</v>
      </c>
      <c r="E161" s="456"/>
      <c r="F161" s="456"/>
      <c r="G161" s="456"/>
      <c r="H161" s="457"/>
      <c r="I161" s="456"/>
      <c r="J161" s="456"/>
      <c r="K161" s="456"/>
      <c r="L161" s="456"/>
      <c r="M161" s="456"/>
      <c r="N161" s="456"/>
      <c r="O161" s="456"/>
      <c r="P161" s="456"/>
      <c r="Q161" s="454"/>
      <c r="R161" s="455" t="s">
        <v>140</v>
      </c>
      <c r="S161" s="456"/>
      <c r="T161" s="457"/>
    </row>
    <row r="162" spans="1:20" ht="14.65" thickBot="1">
      <c r="B162" s="458"/>
      <c r="C162" s="459"/>
      <c r="D162" s="460" t="s">
        <v>150</v>
      </c>
      <c r="E162" s="461"/>
      <c r="F162" s="461"/>
      <c r="G162" s="461"/>
      <c r="H162" s="462"/>
      <c r="I162" s="461"/>
      <c r="J162" s="461"/>
      <c r="K162" s="461"/>
      <c r="L162" s="461"/>
      <c r="M162" s="461"/>
      <c r="N162" s="461"/>
      <c r="O162" s="461"/>
      <c r="P162" s="461"/>
      <c r="Q162" s="459"/>
      <c r="R162" s="460" t="s">
        <v>150</v>
      </c>
      <c r="S162" s="461"/>
      <c r="T162" s="462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42" t="s">
        <v>151</v>
      </c>
      <c r="C164" s="443"/>
      <c r="D164" s="443"/>
      <c r="E164" s="443"/>
      <c r="F164" s="443"/>
      <c r="G164" s="443"/>
      <c r="H164" s="444"/>
      <c r="I164" s="445" t="s">
        <v>152</v>
      </c>
      <c r="J164" s="443"/>
      <c r="K164" s="443"/>
      <c r="L164" s="443"/>
      <c r="M164" s="443"/>
      <c r="N164" s="443"/>
      <c r="O164" s="443"/>
      <c r="P164" s="443"/>
      <c r="Q164" s="443"/>
      <c r="R164" s="443"/>
      <c r="S164" s="443"/>
      <c r="T164" s="446"/>
    </row>
    <row r="165" spans="1:20" ht="28.25" customHeight="1">
      <c r="B165" s="447"/>
      <c r="C165" s="448"/>
      <c r="D165" s="448"/>
      <c r="E165" s="448"/>
      <c r="F165" s="448"/>
      <c r="G165" s="448"/>
      <c r="H165" s="448"/>
      <c r="I165" s="448"/>
      <c r="J165" s="448"/>
      <c r="K165" s="448"/>
      <c r="L165" s="448"/>
      <c r="M165" s="448"/>
      <c r="N165" s="448"/>
      <c r="O165" s="448"/>
      <c r="P165" s="448"/>
      <c r="Q165" s="448"/>
      <c r="R165" s="448"/>
      <c r="S165" s="448"/>
      <c r="T165" s="449"/>
    </row>
    <row r="166" spans="1:20" ht="28.25" customHeight="1" thickBot="1">
      <c r="B166" s="450"/>
      <c r="C166" s="451"/>
      <c r="D166" s="451"/>
      <c r="E166" s="451"/>
      <c r="F166" s="451"/>
      <c r="G166" s="451"/>
      <c r="H166" s="451"/>
      <c r="I166" s="451"/>
      <c r="J166" s="451"/>
      <c r="K166" s="451"/>
      <c r="L166" s="451"/>
      <c r="M166" s="451"/>
      <c r="N166" s="451"/>
      <c r="O166" s="451"/>
      <c r="P166" s="451"/>
      <c r="Q166" s="451"/>
      <c r="R166" s="451"/>
      <c r="S166" s="451"/>
      <c r="T166" s="452"/>
    </row>
    <row r="173" spans="1:20" ht="29" customHeight="1" thickBot="1">
      <c r="A173" s="235">
        <v>5</v>
      </c>
    </row>
    <row r="174" spans="1:20" ht="15.75">
      <c r="E174" s="536" t="s">
        <v>124</v>
      </c>
      <c r="F174" s="537"/>
      <c r="G174" s="537"/>
      <c r="H174" s="537"/>
      <c r="I174" s="537"/>
      <c r="J174" s="537"/>
      <c r="K174" s="537"/>
      <c r="L174" s="537"/>
      <c r="M174" s="537"/>
      <c r="N174" s="537"/>
      <c r="O174" s="538"/>
    </row>
    <row r="175" spans="1:20" ht="15.75">
      <c r="E175" s="539" t="e">
        <f>IF(#REF!="","",#REF!)</f>
        <v>#REF!</v>
      </c>
      <c r="F175" s="540"/>
      <c r="G175" s="540"/>
      <c r="H175" s="540"/>
      <c r="I175" s="540"/>
      <c r="J175" s="540"/>
      <c r="K175" s="540"/>
      <c r="L175" s="540"/>
      <c r="M175" s="540"/>
      <c r="N175" s="540"/>
      <c r="O175" s="541"/>
    </row>
    <row r="176" spans="1:20" ht="15.75">
      <c r="E176" s="539" t="e">
        <f>IF(#REF!="","",#REF!)</f>
        <v>#REF!</v>
      </c>
      <c r="F176" s="540"/>
      <c r="G176" s="540"/>
      <c r="H176" s="540"/>
      <c r="I176" s="540"/>
      <c r="J176" s="540"/>
      <c r="K176" s="540"/>
      <c r="L176" s="540"/>
      <c r="M176" s="540"/>
      <c r="N176" s="540"/>
      <c r="O176" s="541"/>
    </row>
    <row r="177" spans="2:20" ht="15.75">
      <c r="E177" s="539"/>
      <c r="F177" s="540"/>
      <c r="G177" s="540"/>
      <c r="H177" s="540"/>
      <c r="I177" s="540"/>
      <c r="J177" s="540"/>
      <c r="K177" s="540"/>
      <c r="L177" s="540"/>
      <c r="M177" s="540"/>
      <c r="N177" s="540"/>
      <c r="O177" s="541"/>
    </row>
    <row r="178" spans="2:20" ht="15.75">
      <c r="E178" s="542" t="e">
        <f>IF(#REF!="","",#REF!)</f>
        <v>#REF!</v>
      </c>
      <c r="F178" s="543"/>
      <c r="G178" s="543"/>
      <c r="H178" s="543"/>
      <c r="I178" s="543"/>
      <c r="J178" s="543"/>
      <c r="K178" s="543"/>
      <c r="L178" s="543"/>
      <c r="M178" s="543"/>
      <c r="N178" s="543"/>
      <c r="O178" s="544"/>
    </row>
    <row r="179" spans="2:20" ht="16.149999999999999" thickBot="1">
      <c r="E179" s="545" t="e">
        <f>IF(#REF!="","",#REF!)</f>
        <v>#REF!</v>
      </c>
      <c r="F179" s="546"/>
      <c r="G179" s="546"/>
      <c r="H179" s="546"/>
      <c r="I179" s="546"/>
      <c r="J179" s="546"/>
      <c r="K179" s="546"/>
      <c r="L179" s="546"/>
      <c r="M179" s="546"/>
      <c r="N179" s="546"/>
      <c r="O179" s="547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128</v>
      </c>
      <c r="C182" s="448" t="s">
        <v>186</v>
      </c>
      <c r="D182" s="448"/>
      <c r="E182" s="448"/>
      <c r="F182" s="448"/>
      <c r="G182" s="448"/>
      <c r="H182" s="448"/>
      <c r="I182" s="225"/>
      <c r="J182" s="225"/>
      <c r="K182" s="448" t="s">
        <v>129</v>
      </c>
      <c r="L182" s="448"/>
      <c r="M182" s="448"/>
      <c r="N182" s="448"/>
      <c r="O182" s="448"/>
      <c r="P182" s="448"/>
      <c r="Q182" s="448" t="s">
        <v>130</v>
      </c>
      <c r="R182" s="448"/>
      <c r="S182" s="448"/>
      <c r="T182" s="226" t="s">
        <v>131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48"/>
      <c r="L183" s="448"/>
      <c r="M183" s="448"/>
      <c r="N183" s="448"/>
      <c r="O183" s="448"/>
      <c r="P183" s="448"/>
      <c r="Q183" s="448"/>
      <c r="R183" s="448"/>
      <c r="S183" s="448"/>
      <c r="T183" s="227"/>
    </row>
    <row r="184" spans="2:20">
      <c r="B184" s="225"/>
      <c r="C184" s="225"/>
      <c r="D184" s="529" t="s">
        <v>132</v>
      </c>
      <c r="E184" s="529"/>
      <c r="F184" s="529"/>
      <c r="G184" s="529"/>
      <c r="H184" s="226">
        <v>5</v>
      </c>
      <c r="I184" s="225"/>
      <c r="J184" s="225"/>
      <c r="K184" s="530" t="s">
        <v>133</v>
      </c>
      <c r="L184" s="531"/>
      <c r="M184" s="531"/>
      <c r="N184" s="531"/>
      <c r="O184" s="531"/>
      <c r="P184" s="532"/>
      <c r="Q184" s="448" t="s">
        <v>134</v>
      </c>
      <c r="R184" s="448"/>
      <c r="S184" s="448"/>
      <c r="T184" s="448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33" t="s">
        <v>135</v>
      </c>
      <c r="E187" s="534"/>
      <c r="F187" s="534"/>
      <c r="G187" s="534"/>
      <c r="H187" s="534"/>
      <c r="I187" s="534"/>
      <c r="J187" s="534"/>
      <c r="K187" s="534"/>
      <c r="L187" s="534"/>
      <c r="M187" s="534"/>
      <c r="N187" s="534"/>
      <c r="O187" s="535"/>
      <c r="P187" s="518" t="s">
        <v>136</v>
      </c>
      <c r="Q187" s="519"/>
      <c r="R187" s="520"/>
      <c r="S187" s="524" t="s">
        <v>137</v>
      </c>
      <c r="T187" s="526" t="s">
        <v>138</v>
      </c>
    </row>
    <row r="188" spans="2:20" s="1" customFormat="1" ht="29" customHeight="1" thickBot="1">
      <c r="B188" s="228" t="s">
        <v>139</v>
      </c>
      <c r="C188" s="229"/>
      <c r="D188" s="230">
        <v>1</v>
      </c>
      <c r="E188" s="528">
        <v>2</v>
      </c>
      <c r="F188" s="528"/>
      <c r="G188" s="316">
        <v>3</v>
      </c>
      <c r="H188" s="528">
        <v>4</v>
      </c>
      <c r="I188" s="528"/>
      <c r="J188" s="528">
        <v>5</v>
      </c>
      <c r="K188" s="528"/>
      <c r="L188" s="528"/>
      <c r="M188" s="528"/>
      <c r="N188" s="316">
        <v>6</v>
      </c>
      <c r="O188" s="231">
        <v>7</v>
      </c>
      <c r="P188" s="521"/>
      <c r="Q188" s="522"/>
      <c r="R188" s="523"/>
      <c r="S188" s="525"/>
      <c r="T188" s="527"/>
    </row>
    <row r="189" spans="2:20">
      <c r="B189" s="500" t="str">
        <f>IF(XII!C17="","",XII!C17)</f>
        <v/>
      </c>
      <c r="C189" s="501"/>
      <c r="D189" s="506">
        <f>IF(XII!F17="","",XII!F17)</f>
        <v>11</v>
      </c>
      <c r="E189" s="509">
        <f>IF(XII!H17="","",XII!H17)</f>
        <v>11</v>
      </c>
      <c r="F189" s="510"/>
      <c r="G189" s="471">
        <f>IF(XII!J17="","",XII!J17)</f>
        <v>11</v>
      </c>
      <c r="H189" s="509" t="str">
        <f>IF(XII!L17="","",XII!L17)</f>
        <v/>
      </c>
      <c r="I189" s="510"/>
      <c r="J189" s="509" t="str">
        <f>IF(XII!N17="","",XII!N17)</f>
        <v/>
      </c>
      <c r="K189" s="515"/>
      <c r="L189" s="515"/>
      <c r="M189" s="510"/>
      <c r="N189" s="471" t="str">
        <f>IF(XII!P17="","",XII!P17)</f>
        <v/>
      </c>
      <c r="O189" s="474" t="str">
        <f>IF(XII!R17="","",XII!R17)</f>
        <v/>
      </c>
      <c r="P189" s="477">
        <f>IF(XII!T17="","",XII!T17)</f>
        <v>3</v>
      </c>
      <c r="Q189" s="478"/>
      <c r="R189" s="479"/>
      <c r="S189" s="499"/>
      <c r="T189" s="232" t="s">
        <v>140</v>
      </c>
    </row>
    <row r="190" spans="2:20">
      <c r="B190" s="502"/>
      <c r="C190" s="503"/>
      <c r="D190" s="507"/>
      <c r="E190" s="511"/>
      <c r="F190" s="512"/>
      <c r="G190" s="472"/>
      <c r="H190" s="511"/>
      <c r="I190" s="512"/>
      <c r="J190" s="511"/>
      <c r="K190" s="516"/>
      <c r="L190" s="516"/>
      <c r="M190" s="512"/>
      <c r="N190" s="472"/>
      <c r="O190" s="475"/>
      <c r="P190" s="480"/>
      <c r="Q190" s="481"/>
      <c r="R190" s="482"/>
      <c r="S190" s="487"/>
      <c r="T190" s="233" t="s">
        <v>141</v>
      </c>
    </row>
    <row r="191" spans="2:20">
      <c r="B191" s="502"/>
      <c r="C191" s="503"/>
      <c r="D191" s="507"/>
      <c r="E191" s="511"/>
      <c r="F191" s="512"/>
      <c r="G191" s="472"/>
      <c r="H191" s="511"/>
      <c r="I191" s="512"/>
      <c r="J191" s="511"/>
      <c r="K191" s="516"/>
      <c r="L191" s="516"/>
      <c r="M191" s="512"/>
      <c r="N191" s="472"/>
      <c r="O191" s="475"/>
      <c r="P191" s="480"/>
      <c r="Q191" s="481"/>
      <c r="R191" s="482"/>
      <c r="S191" s="487"/>
      <c r="T191" s="233"/>
    </row>
    <row r="192" spans="2:20" ht="14.65" thickBot="1">
      <c r="B192" s="504"/>
      <c r="C192" s="505"/>
      <c r="D192" s="508"/>
      <c r="E192" s="513"/>
      <c r="F192" s="514"/>
      <c r="G192" s="473"/>
      <c r="H192" s="513"/>
      <c r="I192" s="514"/>
      <c r="J192" s="513"/>
      <c r="K192" s="517"/>
      <c r="L192" s="517"/>
      <c r="M192" s="514"/>
      <c r="N192" s="473"/>
      <c r="O192" s="476"/>
      <c r="P192" s="483"/>
      <c r="Q192" s="484"/>
      <c r="R192" s="485"/>
      <c r="S192" s="488"/>
      <c r="T192" s="234" t="s">
        <v>142</v>
      </c>
    </row>
    <row r="193" spans="2:20">
      <c r="B193" s="500" t="str">
        <f>IF(XII!E17="","",XII!E17)</f>
        <v/>
      </c>
      <c r="C193" s="501"/>
      <c r="D193" s="506">
        <f>IF(XII!G17="","",XII!G17)</f>
        <v>5</v>
      </c>
      <c r="E193" s="509">
        <f>IF(XII!I17="","",XII!I17)</f>
        <v>5</v>
      </c>
      <c r="F193" s="510"/>
      <c r="G193" s="471">
        <f>IF(XII!K17="","",XII!K17)</f>
        <v>5</v>
      </c>
      <c r="H193" s="509" t="str">
        <f>IF(XII!M17="","",XII!M17)</f>
        <v/>
      </c>
      <c r="I193" s="510"/>
      <c r="J193" s="509" t="str">
        <f>IF(XII!O17="","",XII!O17)</f>
        <v/>
      </c>
      <c r="K193" s="515"/>
      <c r="L193" s="515"/>
      <c r="M193" s="510"/>
      <c r="N193" s="471" t="str">
        <f>IF(XII!Q17="","",XII!Q17)</f>
        <v/>
      </c>
      <c r="O193" s="474" t="str">
        <f>IF(XII!S17="","",XII!S17)</f>
        <v/>
      </c>
      <c r="P193" s="477">
        <f>IF(XII!U17="","",XII!U17)</f>
        <v>0</v>
      </c>
      <c r="Q193" s="478"/>
      <c r="R193" s="479"/>
      <c r="S193" s="486"/>
      <c r="T193" s="233" t="s">
        <v>140</v>
      </c>
    </row>
    <row r="194" spans="2:20">
      <c r="B194" s="502"/>
      <c r="C194" s="503"/>
      <c r="D194" s="507"/>
      <c r="E194" s="511"/>
      <c r="F194" s="512"/>
      <c r="G194" s="472"/>
      <c r="H194" s="511"/>
      <c r="I194" s="512"/>
      <c r="J194" s="511"/>
      <c r="K194" s="516"/>
      <c r="L194" s="516"/>
      <c r="M194" s="512"/>
      <c r="N194" s="472"/>
      <c r="O194" s="475"/>
      <c r="P194" s="480"/>
      <c r="Q194" s="481"/>
      <c r="R194" s="482"/>
      <c r="S194" s="487"/>
      <c r="T194" s="233" t="s">
        <v>141</v>
      </c>
    </row>
    <row r="195" spans="2:20">
      <c r="B195" s="502"/>
      <c r="C195" s="503"/>
      <c r="D195" s="507"/>
      <c r="E195" s="511"/>
      <c r="F195" s="512"/>
      <c r="G195" s="472"/>
      <c r="H195" s="511"/>
      <c r="I195" s="512"/>
      <c r="J195" s="511"/>
      <c r="K195" s="516"/>
      <c r="L195" s="516"/>
      <c r="M195" s="512"/>
      <c r="N195" s="472"/>
      <c r="O195" s="475"/>
      <c r="P195" s="480"/>
      <c r="Q195" s="481"/>
      <c r="R195" s="482"/>
      <c r="S195" s="487"/>
      <c r="T195" s="233"/>
    </row>
    <row r="196" spans="2:20" ht="14.65" thickBot="1">
      <c r="B196" s="504"/>
      <c r="C196" s="505"/>
      <c r="D196" s="508"/>
      <c r="E196" s="513"/>
      <c r="F196" s="514"/>
      <c r="G196" s="473"/>
      <c r="H196" s="513"/>
      <c r="I196" s="514"/>
      <c r="J196" s="513"/>
      <c r="K196" s="517"/>
      <c r="L196" s="517"/>
      <c r="M196" s="514"/>
      <c r="N196" s="473"/>
      <c r="O196" s="476"/>
      <c r="P196" s="483"/>
      <c r="Q196" s="484"/>
      <c r="R196" s="485"/>
      <c r="S196" s="488"/>
      <c r="T196" s="234" t="s">
        <v>142</v>
      </c>
    </row>
    <row r="198" spans="2:20" ht="14.65" thickBot="1">
      <c r="B198" s="225" t="s">
        <v>144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89" t="s">
        <v>143</v>
      </c>
      <c r="O198" s="489"/>
      <c r="P198" s="489"/>
      <c r="Q198" s="489"/>
      <c r="R198" s="489"/>
      <c r="S198" s="489"/>
      <c r="T198" s="489"/>
    </row>
    <row r="199" spans="2:20" ht="30.75" customHeight="1" thickBot="1">
      <c r="B199" s="490" t="str">
        <f>IF(P189=P193,"",IF(P189&gt;P193,B189,B193))</f>
        <v/>
      </c>
      <c r="C199" s="491"/>
      <c r="D199" s="491"/>
      <c r="E199" s="492"/>
      <c r="F199" s="493" t="s">
        <v>145</v>
      </c>
      <c r="G199" s="493"/>
      <c r="H199" s="496">
        <f>IF(B199=B189,P189,P193)</f>
        <v>3</v>
      </c>
      <c r="I199" s="497"/>
      <c r="J199" s="236" t="s">
        <v>146</v>
      </c>
      <c r="K199" s="497">
        <f>IF(H199=P189,P193,P189)</f>
        <v>0</v>
      </c>
      <c r="L199" s="497"/>
      <c r="M199" s="498"/>
      <c r="N199" s="494"/>
      <c r="O199" s="494"/>
      <c r="P199" s="494"/>
      <c r="Q199" s="494"/>
      <c r="R199" s="494"/>
      <c r="S199" s="494"/>
      <c r="T199" s="495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63" t="s">
        <v>147</v>
      </c>
      <c r="C202" s="464"/>
      <c r="D202" s="464"/>
      <c r="E202" s="464"/>
      <c r="F202" s="464"/>
      <c r="G202" s="464"/>
      <c r="H202" s="465"/>
      <c r="I202" s="444" t="s">
        <v>148</v>
      </c>
      <c r="J202" s="464"/>
      <c r="K202" s="464"/>
      <c r="L202" s="464"/>
      <c r="M202" s="464"/>
      <c r="N202" s="464"/>
      <c r="O202" s="464"/>
      <c r="P202" s="464"/>
      <c r="Q202" s="464"/>
      <c r="R202" s="464"/>
      <c r="S202" s="464"/>
      <c r="T202" s="465"/>
    </row>
    <row r="203" spans="2:20">
      <c r="B203" s="466"/>
      <c r="C203" s="467"/>
      <c r="D203" s="468" t="s">
        <v>149</v>
      </c>
      <c r="E203" s="469"/>
      <c r="F203" s="469"/>
      <c r="G203" s="469"/>
      <c r="H203" s="470"/>
      <c r="I203" s="469"/>
      <c r="J203" s="469"/>
      <c r="K203" s="469"/>
      <c r="L203" s="469"/>
      <c r="M203" s="469"/>
      <c r="N203" s="469"/>
      <c r="O203" s="469"/>
      <c r="P203" s="469"/>
      <c r="Q203" s="467"/>
      <c r="R203" s="468" t="s">
        <v>149</v>
      </c>
      <c r="S203" s="469"/>
      <c r="T203" s="470"/>
    </row>
    <row r="204" spans="2:20">
      <c r="B204" s="453"/>
      <c r="C204" s="454"/>
      <c r="D204" s="455" t="s">
        <v>140</v>
      </c>
      <c r="E204" s="456"/>
      <c r="F204" s="456"/>
      <c r="G204" s="456"/>
      <c r="H204" s="457"/>
      <c r="I204" s="456"/>
      <c r="J204" s="456"/>
      <c r="K204" s="456"/>
      <c r="L204" s="456"/>
      <c r="M204" s="456"/>
      <c r="N204" s="456"/>
      <c r="O204" s="456"/>
      <c r="P204" s="456"/>
      <c r="Q204" s="454"/>
      <c r="R204" s="455" t="s">
        <v>140</v>
      </c>
      <c r="S204" s="456"/>
      <c r="T204" s="457"/>
    </row>
    <row r="205" spans="2:20" ht="14.65" thickBot="1">
      <c r="B205" s="458"/>
      <c r="C205" s="459"/>
      <c r="D205" s="460" t="s">
        <v>150</v>
      </c>
      <c r="E205" s="461"/>
      <c r="F205" s="461"/>
      <c r="G205" s="461"/>
      <c r="H205" s="462"/>
      <c r="I205" s="461"/>
      <c r="J205" s="461"/>
      <c r="K205" s="461"/>
      <c r="L205" s="461"/>
      <c r="M205" s="461"/>
      <c r="N205" s="461"/>
      <c r="O205" s="461"/>
      <c r="P205" s="461"/>
      <c r="Q205" s="459"/>
      <c r="R205" s="460" t="s">
        <v>150</v>
      </c>
      <c r="S205" s="461"/>
      <c r="T205" s="462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42" t="s">
        <v>151</v>
      </c>
      <c r="C207" s="443"/>
      <c r="D207" s="443"/>
      <c r="E207" s="443"/>
      <c r="F207" s="443"/>
      <c r="G207" s="443"/>
      <c r="H207" s="444"/>
      <c r="I207" s="445" t="s">
        <v>152</v>
      </c>
      <c r="J207" s="443"/>
      <c r="K207" s="443"/>
      <c r="L207" s="443"/>
      <c r="M207" s="443"/>
      <c r="N207" s="443"/>
      <c r="O207" s="443"/>
      <c r="P207" s="443"/>
      <c r="Q207" s="443"/>
      <c r="R207" s="443"/>
      <c r="S207" s="443"/>
      <c r="T207" s="446"/>
    </row>
    <row r="208" spans="2:20" ht="28.25" customHeight="1">
      <c r="B208" s="447"/>
      <c r="C208" s="448"/>
      <c r="D208" s="448"/>
      <c r="E208" s="448"/>
      <c r="F208" s="448"/>
      <c r="G208" s="448"/>
      <c r="H208" s="448"/>
      <c r="I208" s="448"/>
      <c r="J208" s="448"/>
      <c r="K208" s="448"/>
      <c r="L208" s="448"/>
      <c r="M208" s="448"/>
      <c r="N208" s="448"/>
      <c r="O208" s="448"/>
      <c r="P208" s="448"/>
      <c r="Q208" s="448"/>
      <c r="R208" s="448"/>
      <c r="S208" s="448"/>
      <c r="T208" s="449"/>
    </row>
    <row r="209" spans="1:20" ht="28.25" customHeight="1" thickBot="1">
      <c r="B209" s="450"/>
      <c r="C209" s="451"/>
      <c r="D209" s="451"/>
      <c r="E209" s="451"/>
      <c r="F209" s="451"/>
      <c r="G209" s="451"/>
      <c r="H209" s="451"/>
      <c r="I209" s="451"/>
      <c r="J209" s="451"/>
      <c r="K209" s="451"/>
      <c r="L209" s="451"/>
      <c r="M209" s="451"/>
      <c r="N209" s="451"/>
      <c r="O209" s="451"/>
      <c r="P209" s="451"/>
      <c r="Q209" s="451"/>
      <c r="R209" s="451"/>
      <c r="S209" s="451"/>
      <c r="T209" s="452"/>
    </row>
    <row r="216" spans="1:20" ht="29" customHeight="1" thickBot="1">
      <c r="A216" s="235">
        <v>6</v>
      </c>
    </row>
    <row r="217" spans="1:20" ht="15.75">
      <c r="E217" s="536" t="s">
        <v>124</v>
      </c>
      <c r="F217" s="537"/>
      <c r="G217" s="537"/>
      <c r="H217" s="537"/>
      <c r="I217" s="537"/>
      <c r="J217" s="537"/>
      <c r="K217" s="537"/>
      <c r="L217" s="537"/>
      <c r="M217" s="537"/>
      <c r="N217" s="537"/>
      <c r="O217" s="538"/>
    </row>
    <row r="218" spans="1:20" ht="15.75">
      <c r="E218" s="539" t="e">
        <f>IF(#REF!="","",#REF!)</f>
        <v>#REF!</v>
      </c>
      <c r="F218" s="540"/>
      <c r="G218" s="540"/>
      <c r="H218" s="540"/>
      <c r="I218" s="540"/>
      <c r="J218" s="540"/>
      <c r="K218" s="540"/>
      <c r="L218" s="540"/>
      <c r="M218" s="540"/>
      <c r="N218" s="540"/>
      <c r="O218" s="541"/>
    </row>
    <row r="219" spans="1:20" ht="15.75">
      <c r="E219" s="539" t="e">
        <f>IF(#REF!="","",#REF!)</f>
        <v>#REF!</v>
      </c>
      <c r="F219" s="540"/>
      <c r="G219" s="540"/>
      <c r="H219" s="540"/>
      <c r="I219" s="540"/>
      <c r="J219" s="540"/>
      <c r="K219" s="540"/>
      <c r="L219" s="540"/>
      <c r="M219" s="540"/>
      <c r="N219" s="540"/>
      <c r="O219" s="541"/>
    </row>
    <row r="220" spans="1:20" ht="15.75">
      <c r="E220" s="539"/>
      <c r="F220" s="540"/>
      <c r="G220" s="540"/>
      <c r="H220" s="540"/>
      <c r="I220" s="540"/>
      <c r="J220" s="540"/>
      <c r="K220" s="540"/>
      <c r="L220" s="540"/>
      <c r="M220" s="540"/>
      <c r="N220" s="540"/>
      <c r="O220" s="541"/>
    </row>
    <row r="221" spans="1:20" ht="15.75">
      <c r="E221" s="542" t="e">
        <f>IF(#REF!="","",#REF!)</f>
        <v>#REF!</v>
      </c>
      <c r="F221" s="543"/>
      <c r="G221" s="543"/>
      <c r="H221" s="543"/>
      <c r="I221" s="543"/>
      <c r="J221" s="543"/>
      <c r="K221" s="543"/>
      <c r="L221" s="543"/>
      <c r="M221" s="543"/>
      <c r="N221" s="543"/>
      <c r="O221" s="544"/>
    </row>
    <row r="222" spans="1:20" ht="16.149999999999999" thickBot="1">
      <c r="E222" s="545" t="e">
        <f>IF(#REF!="","",#REF!)</f>
        <v>#REF!</v>
      </c>
      <c r="F222" s="546"/>
      <c r="G222" s="546"/>
      <c r="H222" s="546"/>
      <c r="I222" s="546"/>
      <c r="J222" s="546"/>
      <c r="K222" s="546"/>
      <c r="L222" s="546"/>
      <c r="M222" s="546"/>
      <c r="N222" s="546"/>
      <c r="O222" s="547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128</v>
      </c>
      <c r="C225" s="448" t="s">
        <v>186</v>
      </c>
      <c r="D225" s="448"/>
      <c r="E225" s="448"/>
      <c r="F225" s="448"/>
      <c r="G225" s="448"/>
      <c r="H225" s="448"/>
      <c r="I225" s="225"/>
      <c r="J225" s="225"/>
      <c r="K225" s="448" t="s">
        <v>129</v>
      </c>
      <c r="L225" s="448"/>
      <c r="M225" s="448"/>
      <c r="N225" s="448"/>
      <c r="O225" s="448"/>
      <c r="P225" s="448"/>
      <c r="Q225" s="448" t="s">
        <v>130</v>
      </c>
      <c r="R225" s="448"/>
      <c r="S225" s="448"/>
      <c r="T225" s="226" t="s">
        <v>131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48"/>
      <c r="L226" s="448"/>
      <c r="M226" s="448"/>
      <c r="N226" s="448"/>
      <c r="O226" s="448"/>
      <c r="P226" s="448"/>
      <c r="Q226" s="448"/>
      <c r="R226" s="448"/>
      <c r="S226" s="448"/>
      <c r="T226" s="227"/>
    </row>
    <row r="227" spans="2:20">
      <c r="B227" s="225"/>
      <c r="C227" s="225"/>
      <c r="D227" s="529" t="s">
        <v>132</v>
      </c>
      <c r="E227" s="529"/>
      <c r="F227" s="529"/>
      <c r="G227" s="529"/>
      <c r="H227" s="315">
        <v>5</v>
      </c>
      <c r="I227" s="225"/>
      <c r="J227" s="225"/>
      <c r="K227" s="530" t="s">
        <v>133</v>
      </c>
      <c r="L227" s="531"/>
      <c r="M227" s="531"/>
      <c r="N227" s="531"/>
      <c r="O227" s="531"/>
      <c r="P227" s="532"/>
      <c r="Q227" s="448" t="s">
        <v>134</v>
      </c>
      <c r="R227" s="448"/>
      <c r="S227" s="448"/>
      <c r="T227" s="448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33" t="s">
        <v>135</v>
      </c>
      <c r="E230" s="534"/>
      <c r="F230" s="534"/>
      <c r="G230" s="534"/>
      <c r="H230" s="534"/>
      <c r="I230" s="534"/>
      <c r="J230" s="534"/>
      <c r="K230" s="534"/>
      <c r="L230" s="534"/>
      <c r="M230" s="534"/>
      <c r="N230" s="534"/>
      <c r="O230" s="535"/>
      <c r="P230" s="518" t="s">
        <v>136</v>
      </c>
      <c r="Q230" s="519"/>
      <c r="R230" s="520"/>
      <c r="S230" s="524" t="s">
        <v>137</v>
      </c>
      <c r="T230" s="526" t="s">
        <v>138</v>
      </c>
    </row>
    <row r="231" spans="2:20" s="1" customFormat="1" ht="29" customHeight="1" thickBot="1">
      <c r="B231" s="228" t="s">
        <v>139</v>
      </c>
      <c r="C231" s="229"/>
      <c r="D231" s="230">
        <v>1</v>
      </c>
      <c r="E231" s="528">
        <v>2</v>
      </c>
      <c r="F231" s="528"/>
      <c r="G231" s="316">
        <v>3</v>
      </c>
      <c r="H231" s="528">
        <v>4</v>
      </c>
      <c r="I231" s="528"/>
      <c r="J231" s="528">
        <v>5</v>
      </c>
      <c r="K231" s="528"/>
      <c r="L231" s="528"/>
      <c r="M231" s="528"/>
      <c r="N231" s="316">
        <v>6</v>
      </c>
      <c r="O231" s="231">
        <v>7</v>
      </c>
      <c r="P231" s="521"/>
      <c r="Q231" s="522"/>
      <c r="R231" s="523"/>
      <c r="S231" s="525"/>
      <c r="T231" s="527"/>
    </row>
    <row r="232" spans="2:20">
      <c r="B232" s="500" t="str">
        <f>IF(XII!C18="","",XII!C18)</f>
        <v/>
      </c>
      <c r="C232" s="501"/>
      <c r="D232" s="506">
        <f>IF(XII!F18="","",XII!F18)</f>
        <v>6</v>
      </c>
      <c r="E232" s="509">
        <f>IF(XII!H18="","",XII!H18)</f>
        <v>5</v>
      </c>
      <c r="F232" s="510"/>
      <c r="G232" s="471">
        <f>IF(XII!J18="","",XII!J18)</f>
        <v>7</v>
      </c>
      <c r="H232" s="509" t="str">
        <f>IF(XII!L18="","",XII!L18)</f>
        <v/>
      </c>
      <c r="I232" s="510"/>
      <c r="J232" s="509" t="str">
        <f>IF(XII!N18="","",XII!N18)</f>
        <v/>
      </c>
      <c r="K232" s="515"/>
      <c r="L232" s="515"/>
      <c r="M232" s="510"/>
      <c r="N232" s="471" t="str">
        <f>IF(XII!P18="","",XII!P18)</f>
        <v/>
      </c>
      <c r="O232" s="474" t="str">
        <f>IF(XII!R18="","",XII!R18)</f>
        <v/>
      </c>
      <c r="P232" s="477">
        <f>IF(XII!T18="","",XII!T18)</f>
        <v>0</v>
      </c>
      <c r="Q232" s="478"/>
      <c r="R232" s="479"/>
      <c r="S232" s="499"/>
      <c r="T232" s="232" t="s">
        <v>140</v>
      </c>
    </row>
    <row r="233" spans="2:20">
      <c r="B233" s="502"/>
      <c r="C233" s="503"/>
      <c r="D233" s="507"/>
      <c r="E233" s="511"/>
      <c r="F233" s="512"/>
      <c r="G233" s="472"/>
      <c r="H233" s="511"/>
      <c r="I233" s="512"/>
      <c r="J233" s="511"/>
      <c r="K233" s="516"/>
      <c r="L233" s="516"/>
      <c r="M233" s="512"/>
      <c r="N233" s="472"/>
      <c r="O233" s="475"/>
      <c r="P233" s="480"/>
      <c r="Q233" s="481"/>
      <c r="R233" s="482"/>
      <c r="S233" s="487"/>
      <c r="T233" s="233" t="s">
        <v>141</v>
      </c>
    </row>
    <row r="234" spans="2:20">
      <c r="B234" s="502"/>
      <c r="C234" s="503"/>
      <c r="D234" s="507"/>
      <c r="E234" s="511"/>
      <c r="F234" s="512"/>
      <c r="G234" s="472"/>
      <c r="H234" s="511"/>
      <c r="I234" s="512"/>
      <c r="J234" s="511"/>
      <c r="K234" s="516"/>
      <c r="L234" s="516"/>
      <c r="M234" s="512"/>
      <c r="N234" s="472"/>
      <c r="O234" s="475"/>
      <c r="P234" s="480"/>
      <c r="Q234" s="481"/>
      <c r="R234" s="482"/>
      <c r="S234" s="487"/>
      <c r="T234" s="233"/>
    </row>
    <row r="235" spans="2:20" ht="14.65" thickBot="1">
      <c r="B235" s="504"/>
      <c r="C235" s="505"/>
      <c r="D235" s="508"/>
      <c r="E235" s="513"/>
      <c r="F235" s="514"/>
      <c r="G235" s="473"/>
      <c r="H235" s="513"/>
      <c r="I235" s="514"/>
      <c r="J235" s="513"/>
      <c r="K235" s="517"/>
      <c r="L235" s="517"/>
      <c r="M235" s="514"/>
      <c r="N235" s="473"/>
      <c r="O235" s="476"/>
      <c r="P235" s="483"/>
      <c r="Q235" s="484"/>
      <c r="R235" s="485"/>
      <c r="S235" s="488"/>
      <c r="T235" s="234" t="s">
        <v>142</v>
      </c>
    </row>
    <row r="236" spans="2:20">
      <c r="B236" s="500" t="str">
        <f>IF(XII!E18="","",XII!E18)</f>
        <v/>
      </c>
      <c r="C236" s="501"/>
      <c r="D236" s="506">
        <f>IF(XII!G18="","",XII!G18)</f>
        <v>11</v>
      </c>
      <c r="E236" s="509">
        <f>IF(XII!I18="","",XII!I18)</f>
        <v>11</v>
      </c>
      <c r="F236" s="510"/>
      <c r="G236" s="471">
        <f>IF(XII!K18="","",XII!K18)</f>
        <v>11</v>
      </c>
      <c r="H236" s="509" t="str">
        <f>IF(XII!M18="","",XII!M18)</f>
        <v/>
      </c>
      <c r="I236" s="510"/>
      <c r="J236" s="509" t="str">
        <f>IF(XII!O18="","",XII!O18)</f>
        <v/>
      </c>
      <c r="K236" s="515"/>
      <c r="L236" s="515"/>
      <c r="M236" s="510"/>
      <c r="N236" s="471" t="str">
        <f>IF(XII!Q18="","",XII!Q18)</f>
        <v/>
      </c>
      <c r="O236" s="474" t="str">
        <f>IF(XII!S18="","",XII!S18)</f>
        <v/>
      </c>
      <c r="P236" s="477">
        <f>IF(XII!U18="","",XII!U18)</f>
        <v>3</v>
      </c>
      <c r="Q236" s="478"/>
      <c r="R236" s="479"/>
      <c r="S236" s="486"/>
      <c r="T236" s="233" t="s">
        <v>140</v>
      </c>
    </row>
    <row r="237" spans="2:20">
      <c r="B237" s="502"/>
      <c r="C237" s="503"/>
      <c r="D237" s="507"/>
      <c r="E237" s="511"/>
      <c r="F237" s="512"/>
      <c r="G237" s="472"/>
      <c r="H237" s="511"/>
      <c r="I237" s="512"/>
      <c r="J237" s="511"/>
      <c r="K237" s="516"/>
      <c r="L237" s="516"/>
      <c r="M237" s="512"/>
      <c r="N237" s="472"/>
      <c r="O237" s="475"/>
      <c r="P237" s="480"/>
      <c r="Q237" s="481"/>
      <c r="R237" s="482"/>
      <c r="S237" s="487"/>
      <c r="T237" s="233" t="s">
        <v>141</v>
      </c>
    </row>
    <row r="238" spans="2:20">
      <c r="B238" s="502"/>
      <c r="C238" s="503"/>
      <c r="D238" s="507"/>
      <c r="E238" s="511"/>
      <c r="F238" s="512"/>
      <c r="G238" s="472"/>
      <c r="H238" s="511"/>
      <c r="I238" s="512"/>
      <c r="J238" s="511"/>
      <c r="K238" s="516"/>
      <c r="L238" s="516"/>
      <c r="M238" s="512"/>
      <c r="N238" s="472"/>
      <c r="O238" s="475"/>
      <c r="P238" s="480"/>
      <c r="Q238" s="481"/>
      <c r="R238" s="482"/>
      <c r="S238" s="487"/>
      <c r="T238" s="233"/>
    </row>
    <row r="239" spans="2:20" ht="14.65" thickBot="1">
      <c r="B239" s="504"/>
      <c r="C239" s="505"/>
      <c r="D239" s="508"/>
      <c r="E239" s="513"/>
      <c r="F239" s="514"/>
      <c r="G239" s="473"/>
      <c r="H239" s="513"/>
      <c r="I239" s="514"/>
      <c r="J239" s="513"/>
      <c r="K239" s="517"/>
      <c r="L239" s="517"/>
      <c r="M239" s="514"/>
      <c r="N239" s="473"/>
      <c r="O239" s="476"/>
      <c r="P239" s="483"/>
      <c r="Q239" s="484"/>
      <c r="R239" s="485"/>
      <c r="S239" s="488"/>
      <c r="T239" s="234" t="s">
        <v>142</v>
      </c>
    </row>
    <row r="241" spans="2:20" ht="14.65" thickBot="1">
      <c r="B241" s="225" t="s">
        <v>144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89" t="s">
        <v>143</v>
      </c>
      <c r="O241" s="489"/>
      <c r="P241" s="489"/>
      <c r="Q241" s="489"/>
      <c r="R241" s="489"/>
      <c r="S241" s="489"/>
      <c r="T241" s="489"/>
    </row>
    <row r="242" spans="2:20" ht="30.75" customHeight="1" thickBot="1">
      <c r="B242" s="490" t="str">
        <f>IF(P232=P236,"",IF(P232&gt;P236,B232,B236))</f>
        <v/>
      </c>
      <c r="C242" s="491"/>
      <c r="D242" s="491"/>
      <c r="E242" s="492"/>
      <c r="F242" s="493" t="s">
        <v>145</v>
      </c>
      <c r="G242" s="493"/>
      <c r="H242" s="496">
        <f>IF(B242=B232,P232,P236)</f>
        <v>0</v>
      </c>
      <c r="I242" s="497"/>
      <c r="J242" s="236" t="s">
        <v>146</v>
      </c>
      <c r="K242" s="497">
        <f>IF(H242=P232,P236,P232)</f>
        <v>3</v>
      </c>
      <c r="L242" s="497"/>
      <c r="M242" s="498"/>
      <c r="N242" s="494"/>
      <c r="O242" s="494"/>
      <c r="P242" s="494"/>
      <c r="Q242" s="494"/>
      <c r="R242" s="494"/>
      <c r="S242" s="494"/>
      <c r="T242" s="495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63" t="s">
        <v>147</v>
      </c>
      <c r="C245" s="464"/>
      <c r="D245" s="464"/>
      <c r="E245" s="464"/>
      <c r="F245" s="464"/>
      <c r="G245" s="464"/>
      <c r="H245" s="465"/>
      <c r="I245" s="444" t="s">
        <v>148</v>
      </c>
      <c r="J245" s="464"/>
      <c r="K245" s="464"/>
      <c r="L245" s="464"/>
      <c r="M245" s="464"/>
      <c r="N245" s="464"/>
      <c r="O245" s="464"/>
      <c r="P245" s="464"/>
      <c r="Q245" s="464"/>
      <c r="R245" s="464"/>
      <c r="S245" s="464"/>
      <c r="T245" s="465"/>
    </row>
    <row r="246" spans="2:20">
      <c r="B246" s="466"/>
      <c r="C246" s="467"/>
      <c r="D246" s="468" t="s">
        <v>149</v>
      </c>
      <c r="E246" s="469"/>
      <c r="F246" s="469"/>
      <c r="G246" s="469"/>
      <c r="H246" s="470"/>
      <c r="I246" s="469"/>
      <c r="J246" s="469"/>
      <c r="K246" s="469"/>
      <c r="L246" s="469"/>
      <c r="M246" s="469"/>
      <c r="N246" s="469"/>
      <c r="O246" s="469"/>
      <c r="P246" s="469"/>
      <c r="Q246" s="467"/>
      <c r="R246" s="468" t="s">
        <v>149</v>
      </c>
      <c r="S246" s="469"/>
      <c r="T246" s="470"/>
    </row>
    <row r="247" spans="2:20">
      <c r="B247" s="453"/>
      <c r="C247" s="454"/>
      <c r="D247" s="455" t="s">
        <v>140</v>
      </c>
      <c r="E247" s="456"/>
      <c r="F247" s="456"/>
      <c r="G247" s="456"/>
      <c r="H247" s="457"/>
      <c r="I247" s="456"/>
      <c r="J247" s="456"/>
      <c r="K247" s="456"/>
      <c r="L247" s="456"/>
      <c r="M247" s="456"/>
      <c r="N247" s="456"/>
      <c r="O247" s="456"/>
      <c r="P247" s="456"/>
      <c r="Q247" s="454"/>
      <c r="R247" s="455" t="s">
        <v>140</v>
      </c>
      <c r="S247" s="456"/>
      <c r="T247" s="457"/>
    </row>
    <row r="248" spans="2:20" ht="14.65" thickBot="1">
      <c r="B248" s="458"/>
      <c r="C248" s="459"/>
      <c r="D248" s="460" t="s">
        <v>150</v>
      </c>
      <c r="E248" s="461"/>
      <c r="F248" s="461"/>
      <c r="G248" s="461"/>
      <c r="H248" s="462"/>
      <c r="I248" s="461"/>
      <c r="J248" s="461"/>
      <c r="K248" s="461"/>
      <c r="L248" s="461"/>
      <c r="M248" s="461"/>
      <c r="N248" s="461"/>
      <c r="O248" s="461"/>
      <c r="P248" s="461"/>
      <c r="Q248" s="459"/>
      <c r="R248" s="460" t="s">
        <v>150</v>
      </c>
      <c r="S248" s="461"/>
      <c r="T248" s="462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42" t="s">
        <v>151</v>
      </c>
      <c r="C250" s="443"/>
      <c r="D250" s="443"/>
      <c r="E250" s="443"/>
      <c r="F250" s="443"/>
      <c r="G250" s="443"/>
      <c r="H250" s="444"/>
      <c r="I250" s="445" t="s">
        <v>152</v>
      </c>
      <c r="J250" s="443"/>
      <c r="K250" s="443"/>
      <c r="L250" s="443"/>
      <c r="M250" s="443"/>
      <c r="N250" s="443"/>
      <c r="O250" s="443"/>
      <c r="P250" s="443"/>
      <c r="Q250" s="443"/>
      <c r="R250" s="443"/>
      <c r="S250" s="443"/>
      <c r="T250" s="446"/>
    </row>
    <row r="251" spans="2:20" ht="28.25" customHeight="1">
      <c r="B251" s="447"/>
      <c r="C251" s="448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  <c r="O251" s="448"/>
      <c r="P251" s="448"/>
      <c r="Q251" s="448"/>
      <c r="R251" s="448"/>
      <c r="S251" s="448"/>
      <c r="T251" s="449"/>
    </row>
    <row r="252" spans="2:20" ht="28.25" customHeight="1" thickBot="1">
      <c r="B252" s="450"/>
      <c r="C252" s="451"/>
      <c r="D252" s="451"/>
      <c r="E252" s="451"/>
      <c r="F252" s="451"/>
      <c r="G252" s="451"/>
      <c r="H252" s="451"/>
      <c r="I252" s="451"/>
      <c r="J252" s="451"/>
      <c r="K252" s="451"/>
      <c r="L252" s="451"/>
      <c r="M252" s="451"/>
      <c r="N252" s="451"/>
      <c r="O252" s="451"/>
      <c r="P252" s="451"/>
      <c r="Q252" s="451"/>
      <c r="R252" s="451"/>
      <c r="S252" s="451"/>
      <c r="T252" s="452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B17" sqref="B17: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78" t="s">
        <v>0</v>
      </c>
      <c r="C1" s="578"/>
      <c r="D1" s="578"/>
      <c r="E1" s="3" t="s">
        <v>188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23" t="s">
        <v>1</v>
      </c>
      <c r="R1" s="423"/>
      <c r="S1" s="423"/>
      <c r="T1" s="423"/>
      <c r="U1" s="42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579" t="s">
        <v>3</v>
      </c>
      <c r="D2" s="579"/>
      <c r="E2" s="580"/>
      <c r="F2" s="430">
        <v>1</v>
      </c>
      <c r="G2" s="428"/>
      <c r="H2" s="429">
        <v>2</v>
      </c>
      <c r="I2" s="428"/>
      <c r="J2" s="429">
        <v>3</v>
      </c>
      <c r="K2" s="428"/>
      <c r="L2" s="429">
        <v>4</v>
      </c>
      <c r="M2" s="430"/>
      <c r="N2" s="431" t="s">
        <v>4</v>
      </c>
      <c r="O2" s="432"/>
      <c r="P2" s="433" t="s">
        <v>76</v>
      </c>
      <c r="Q2" s="434"/>
      <c r="R2" s="435" t="s">
        <v>5</v>
      </c>
      <c r="S2" s="435"/>
      <c r="T2" s="100" t="s">
        <v>6</v>
      </c>
      <c r="W2" s="6">
        <v>1</v>
      </c>
      <c r="X2" s="439" t="str">
        <f>IF(ISERROR(INDEX($C$3:$C$6,MATCH(W2,$T$3:$T$6,0))),"",(INDEX($C$3:$C$6,MATCH(W2,$T$3:$T$6,0))))</f>
        <v/>
      </c>
      <c r="Y2" s="440"/>
      <c r="Z2" s="441"/>
      <c r="AB2" s="420" t="s">
        <v>77</v>
      </c>
      <c r="AC2" s="420"/>
      <c r="AD2" s="420"/>
      <c r="AE2" s="420"/>
      <c r="AG2" s="5" t="s">
        <v>78</v>
      </c>
      <c r="AK2" s="421" t="s">
        <v>79</v>
      </c>
      <c r="AL2" s="421"/>
      <c r="AP2" s="5" t="s">
        <v>80</v>
      </c>
    </row>
    <row r="3" spans="2:47" ht="24" customHeight="1">
      <c r="B3" s="172">
        <v>1</v>
      </c>
      <c r="C3" s="576" t="str">
        <f>IF(GROUPS!D19="","",GROUPS!D19)</f>
        <v/>
      </c>
      <c r="D3" s="576"/>
      <c r="E3" s="577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69</v>
      </c>
      <c r="R3" s="413">
        <f>IF(ISERROR(IF(AND(T9="",T13="",T17=""),"",SUM(AB3:AD3)+(N3-O3)/1000)+(AK3/10000)),"",IF(AND(T9="",T13="",T17=""),"",SUM(AB3:AD3)+(N3-O3)/1000)+(AK3/10000)+(AG3/100000))</f>
        <v>6.0124199999999997</v>
      </c>
      <c r="S3" s="413"/>
      <c r="T3" s="112" t="str">
        <f>IF(ISERROR(IF(C3="","",RANK(R3,$R$3:$S$6,0))),"",IF(C3="","",RANK(R3,$R$3:$S$6,0)))</f>
        <v/>
      </c>
      <c r="U3" s="8"/>
      <c r="V3" s="8"/>
      <c r="W3" s="6">
        <v>2</v>
      </c>
      <c r="X3" s="439" t="str">
        <f t="shared" ref="X3:X5" si="0">IF(ISERROR(INDEX($C$3:$C$6,MATCH(W3,$T$3:$T$6,0))),"",(INDEX($C$3:$C$6,MATCH(W3,$T$3:$T$6,0))))</f>
        <v/>
      </c>
      <c r="Y3" s="440"/>
      <c r="Z3" s="441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408">
        <f>SUM(AH3:AJ3)-SUM(AM3:AO3)</f>
        <v>43</v>
      </c>
      <c r="AL3" s="409"/>
      <c r="AM3" s="9">
        <f>AH5</f>
        <v>11</v>
      </c>
      <c r="AN3" s="9">
        <f>AI4</f>
        <v>43</v>
      </c>
      <c r="AO3" s="9">
        <f>AJ6</f>
        <v>15</v>
      </c>
      <c r="AP3" s="8">
        <f>SUM(AM3:AO3)</f>
        <v>69</v>
      </c>
    </row>
    <row r="4" spans="2:47" ht="24" customHeight="1">
      <c r="B4" s="172">
        <v>2</v>
      </c>
      <c r="C4" s="576" t="str">
        <f>IF(GROUPS!D20="","",GROUPS!D20)</f>
        <v/>
      </c>
      <c r="D4" s="576"/>
      <c r="E4" s="577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13">
        <f>IF(ISERROR(IF(AND(T10="",U13="",U18=""),"",SUM(AB4:AD4)+(N4-O4)/1000)+(AK4/10000)+(AG4/100000)),"",IF(AND(T10="",U13="",U18=""),"",SUM(AB4:AD4)+(N4-O4)/1000)+(AK4/10000)+(AG4/100000))</f>
        <v>5.0088899999999992</v>
      </c>
      <c r="S4" s="413"/>
      <c r="T4" s="112" t="str">
        <f>IF(ISERROR(IF(C4="","",RANK(R4,$R$3:$S$6,0))),"",IF(C4="","",RANK(R4,$R$3:$S$6,0)))</f>
        <v/>
      </c>
      <c r="U4" s="8"/>
      <c r="V4" s="8"/>
      <c r="W4" s="6">
        <v>3</v>
      </c>
      <c r="X4" s="436" t="str">
        <f t="shared" si="0"/>
        <v/>
      </c>
      <c r="Y4" s="437"/>
      <c r="Z4" s="438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408">
        <f t="shared" ref="AK4:AK6" si="2">SUM(AH4:AJ4)-SUM(AM4:AO4)</f>
        <v>28</v>
      </c>
      <c r="AL4" s="409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76" t="str">
        <f>IF(GROUPS!D21="","",GROUPS!D21)</f>
        <v/>
      </c>
      <c r="D5" s="576"/>
      <c r="E5" s="577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80</v>
      </c>
      <c r="Q5" s="111">
        <f>IF(AND(U9="",T14="",T18=""),"",AP5)</f>
        <v>106</v>
      </c>
      <c r="R5" s="413">
        <f>IF(ISERROR(IF(AND(U9="",T14="",T18=""),"",SUM(AB5:AD5)+(N5-O5)/1000)+(AK5/10000)+(AG5/100000)),"",IF(AND(U9="",T14="",T18=""),"",SUM(AB5:AD5)+(N5-O5)/1000)+(AK5/10000)+(AG5/100000))</f>
        <v>3.9931999999999999</v>
      </c>
      <c r="S5" s="413"/>
      <c r="T5" s="112" t="str">
        <f>IF(ISERROR(IF(C5="","",RANK(R5,$R$3:$S$6,0))),"",IF(C5="","",RANK(R5,$R$3:$S$6,0)))</f>
        <v/>
      </c>
      <c r="U5" s="8"/>
      <c r="V5" s="8"/>
      <c r="W5" s="6">
        <v>4</v>
      </c>
      <c r="X5" s="436" t="str">
        <f t="shared" si="0"/>
        <v/>
      </c>
      <c r="Y5" s="437"/>
      <c r="Z5" s="438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80</v>
      </c>
      <c r="AH5" s="9">
        <f>G9+I9+K9+M9+O9+Q9+S9</f>
        <v>11</v>
      </c>
      <c r="AI5" s="9">
        <f>F14+H14+J14+L14+N14+P14+R14</f>
        <v>51</v>
      </c>
      <c r="AJ5" s="9">
        <f>F18+H18+J18+L18+N18+P18+R18</f>
        <v>18</v>
      </c>
      <c r="AK5" s="408">
        <f t="shared" si="2"/>
        <v>-26</v>
      </c>
      <c r="AL5" s="409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81" t="str">
        <f>IF(GROUPS!D22="","",GROUPS!D22)</f>
        <v/>
      </c>
      <c r="D6" s="581"/>
      <c r="E6" s="582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407">
        <f>IF(ISERROR(IF(AND(U10="",U14="",U17=""),"",SUM(AB6:AD6)+(N6-O6)/1000)+(AK6/10000)+(AG6/100000)),"",IF(AND(U10="",U14="",U17=""),"",SUM(AB6:AD6)+(N6-O6)/1000)+(AK6/10000)+(AG6/100000))</f>
        <v>2.9892199999999995</v>
      </c>
      <c r="S6" s="407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408">
        <f t="shared" si="2"/>
        <v>-45</v>
      </c>
      <c r="AL6" s="409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373</v>
      </c>
      <c r="Q7" s="127">
        <f>SUM(Q3:Q6)</f>
        <v>373</v>
      </c>
    </row>
    <row r="8" spans="2:47" ht="18.399999999999999" thickBot="1">
      <c r="B8" s="394" t="s">
        <v>7</v>
      </c>
      <c r="C8" s="399"/>
      <c r="D8" s="399"/>
      <c r="E8" s="395"/>
      <c r="F8" s="400" t="s">
        <v>8</v>
      </c>
      <c r="G8" s="401"/>
      <c r="H8" s="397" t="s">
        <v>9</v>
      </c>
      <c r="I8" s="401"/>
      <c r="J8" s="397" t="s">
        <v>10</v>
      </c>
      <c r="K8" s="401"/>
      <c r="L8" s="397" t="s">
        <v>11</v>
      </c>
      <c r="M8" s="401"/>
      <c r="N8" s="397" t="s">
        <v>12</v>
      </c>
      <c r="O8" s="401"/>
      <c r="P8" s="397" t="s">
        <v>13</v>
      </c>
      <c r="Q8" s="401"/>
      <c r="R8" s="397" t="s">
        <v>14</v>
      </c>
      <c r="S8" s="398"/>
      <c r="T8" s="394" t="s">
        <v>15</v>
      </c>
      <c r="U8" s="395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94" t="s">
        <v>16</v>
      </c>
      <c r="C12" s="399"/>
      <c r="D12" s="399"/>
      <c r="E12" s="395"/>
      <c r="F12" s="400" t="s">
        <v>8</v>
      </c>
      <c r="G12" s="401"/>
      <c r="H12" s="397" t="s">
        <v>9</v>
      </c>
      <c r="I12" s="401"/>
      <c r="J12" s="397" t="s">
        <v>10</v>
      </c>
      <c r="K12" s="401"/>
      <c r="L12" s="397" t="s">
        <v>11</v>
      </c>
      <c r="M12" s="401"/>
      <c r="N12" s="397" t="s">
        <v>12</v>
      </c>
      <c r="O12" s="401"/>
      <c r="P12" s="397" t="s">
        <v>13</v>
      </c>
      <c r="Q12" s="401"/>
      <c r="R12" s="397" t="s">
        <v>14</v>
      </c>
      <c r="S12" s="398"/>
      <c r="T12" s="394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9"/>
      <c r="D16" s="399"/>
      <c r="E16" s="395"/>
      <c r="F16" s="400" t="s">
        <v>8</v>
      </c>
      <c r="G16" s="401"/>
      <c r="H16" s="397" t="s">
        <v>9</v>
      </c>
      <c r="I16" s="401"/>
      <c r="J16" s="397" t="s">
        <v>10</v>
      </c>
      <c r="K16" s="401"/>
      <c r="L16" s="397" t="s">
        <v>11</v>
      </c>
      <c r="M16" s="401"/>
      <c r="N16" s="397" t="s">
        <v>12</v>
      </c>
      <c r="O16" s="401"/>
      <c r="P16" s="397" t="s">
        <v>13</v>
      </c>
      <c r="Q16" s="401"/>
      <c r="R16" s="397" t="s">
        <v>14</v>
      </c>
      <c r="S16" s="398"/>
      <c r="T16" s="394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187</v>
      </c>
    </row>
    <row r="21" spans="2:41"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topLeftCell="A10" zoomScale="90" zoomScaleNormal="90" workbookViewId="0">
      <selection activeCell="B17" sqref="B17:C20"/>
    </sheetView>
  </sheetViews>
  <sheetFormatPr defaultRowHeight="14.25"/>
  <cols>
    <col min="1" max="1" width="1.66406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36" t="s">
        <v>124</v>
      </c>
      <c r="F2" s="537"/>
      <c r="G2" s="537"/>
      <c r="H2" s="537"/>
      <c r="I2" s="537"/>
      <c r="J2" s="537"/>
      <c r="K2" s="537"/>
      <c r="L2" s="537"/>
      <c r="M2" s="537"/>
      <c r="N2" s="537"/>
      <c r="O2" s="538"/>
    </row>
    <row r="3" spans="1:20" ht="15.75">
      <c r="E3" s="539" t="e">
        <f>IF(#REF!="","",#REF!)</f>
        <v>#REF!</v>
      </c>
      <c r="F3" s="540"/>
      <c r="G3" s="540"/>
      <c r="H3" s="540"/>
      <c r="I3" s="540"/>
      <c r="J3" s="540"/>
      <c r="K3" s="540"/>
      <c r="L3" s="540"/>
      <c r="M3" s="540"/>
      <c r="N3" s="540"/>
      <c r="O3" s="541"/>
    </row>
    <row r="4" spans="1:20" ht="15.75">
      <c r="E4" s="539" t="e">
        <f>IF(#REF!="","",#REF!)</f>
        <v>#REF!</v>
      </c>
      <c r="F4" s="540"/>
      <c r="G4" s="540"/>
      <c r="H4" s="540"/>
      <c r="I4" s="540"/>
      <c r="J4" s="540"/>
      <c r="K4" s="540"/>
      <c r="L4" s="540"/>
      <c r="M4" s="540"/>
      <c r="N4" s="540"/>
      <c r="O4" s="541"/>
    </row>
    <row r="5" spans="1:20" ht="15.75">
      <c r="E5" s="539"/>
      <c r="F5" s="540"/>
      <c r="G5" s="540"/>
      <c r="H5" s="540"/>
      <c r="I5" s="540"/>
      <c r="J5" s="540"/>
      <c r="K5" s="540"/>
      <c r="L5" s="540"/>
      <c r="M5" s="540"/>
      <c r="N5" s="540"/>
      <c r="O5" s="541"/>
    </row>
    <row r="6" spans="1:20" ht="15.75">
      <c r="E6" s="542" t="e">
        <f>IF(#REF!="","",#REF!)</f>
        <v>#REF!</v>
      </c>
      <c r="F6" s="543"/>
      <c r="G6" s="543"/>
      <c r="H6" s="543"/>
      <c r="I6" s="543"/>
      <c r="J6" s="543"/>
      <c r="K6" s="543"/>
      <c r="L6" s="543"/>
      <c r="M6" s="543"/>
      <c r="N6" s="543"/>
      <c r="O6" s="544"/>
    </row>
    <row r="7" spans="1:20" ht="16.149999999999999" thickBot="1">
      <c r="E7" s="573" t="e">
        <f>IF(#REF!="","",#REF!)</f>
        <v>#REF!</v>
      </c>
      <c r="F7" s="574"/>
      <c r="G7" s="574"/>
      <c r="H7" s="574"/>
      <c r="I7" s="574"/>
      <c r="J7" s="574"/>
      <c r="K7" s="574"/>
      <c r="L7" s="574"/>
      <c r="M7" s="574"/>
      <c r="N7" s="574"/>
      <c r="O7" s="575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128</v>
      </c>
      <c r="C10" s="448" t="s">
        <v>189</v>
      </c>
      <c r="D10" s="448"/>
      <c r="E10" s="448"/>
      <c r="F10" s="448"/>
      <c r="G10" s="448"/>
      <c r="H10" s="448"/>
      <c r="I10" s="225"/>
      <c r="J10" s="225"/>
      <c r="K10" s="448" t="s">
        <v>129</v>
      </c>
      <c r="L10" s="448"/>
      <c r="M10" s="448"/>
      <c r="N10" s="448"/>
      <c r="O10" s="448"/>
      <c r="P10" s="448"/>
      <c r="Q10" s="448" t="s">
        <v>130</v>
      </c>
      <c r="R10" s="448"/>
      <c r="S10" s="448"/>
      <c r="T10" s="226" t="s">
        <v>131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48"/>
      <c r="L11" s="448"/>
      <c r="M11" s="448"/>
      <c r="N11" s="448"/>
      <c r="O11" s="448"/>
      <c r="P11" s="448"/>
      <c r="Q11" s="448"/>
      <c r="R11" s="448"/>
      <c r="S11" s="448"/>
      <c r="T11" s="227"/>
    </row>
    <row r="12" spans="1:20">
      <c r="B12" s="225"/>
      <c r="C12" s="225"/>
      <c r="D12" s="529" t="s">
        <v>132</v>
      </c>
      <c r="E12" s="529"/>
      <c r="F12" s="529"/>
      <c r="G12" s="529"/>
      <c r="H12" s="226">
        <v>5</v>
      </c>
      <c r="I12" s="225"/>
      <c r="J12" s="225"/>
      <c r="K12" s="530" t="s">
        <v>133</v>
      </c>
      <c r="L12" s="531"/>
      <c r="M12" s="531"/>
      <c r="N12" s="531"/>
      <c r="O12" s="531"/>
      <c r="P12" s="532"/>
      <c r="Q12" s="448" t="s">
        <v>134</v>
      </c>
      <c r="R12" s="448"/>
      <c r="S12" s="448"/>
      <c r="T12" s="448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33" t="s">
        <v>135</v>
      </c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5"/>
      <c r="P15" s="518" t="s">
        <v>136</v>
      </c>
      <c r="Q15" s="519"/>
      <c r="R15" s="520"/>
      <c r="S15" s="524" t="s">
        <v>137</v>
      </c>
      <c r="T15" s="526" t="s">
        <v>138</v>
      </c>
    </row>
    <row r="16" spans="1:20" s="1" customFormat="1" ht="29" customHeight="1" thickBot="1">
      <c r="B16" s="228" t="s">
        <v>139</v>
      </c>
      <c r="C16" s="229"/>
      <c r="D16" s="230">
        <v>1</v>
      </c>
      <c r="E16" s="528">
        <v>2</v>
      </c>
      <c r="F16" s="528"/>
      <c r="G16" s="316">
        <v>3</v>
      </c>
      <c r="H16" s="528">
        <v>4</v>
      </c>
      <c r="I16" s="528"/>
      <c r="J16" s="528">
        <v>5</v>
      </c>
      <c r="K16" s="528"/>
      <c r="L16" s="528"/>
      <c r="M16" s="528"/>
      <c r="N16" s="316">
        <v>6</v>
      </c>
      <c r="O16" s="231">
        <v>7</v>
      </c>
      <c r="P16" s="521"/>
      <c r="Q16" s="522"/>
      <c r="R16" s="523"/>
      <c r="S16" s="525"/>
      <c r="T16" s="527"/>
    </row>
    <row r="17" spans="2:20" ht="14.45" customHeight="1">
      <c r="B17" s="500" t="str">
        <f>IF(XIII!C9="","",XIII!C9)</f>
        <v/>
      </c>
      <c r="C17" s="501"/>
      <c r="D17" s="506">
        <f>IF(XIII!F9="","",XIII!F9)</f>
        <v>11</v>
      </c>
      <c r="E17" s="509">
        <f>IF(XIII!H9="","",XIII!H9)</f>
        <v>11</v>
      </c>
      <c r="F17" s="510"/>
      <c r="G17" s="548">
        <f>IF(XIII!J9="","",XIII!J9)</f>
        <v>11</v>
      </c>
      <c r="H17" s="548" t="str">
        <f>IF(XIII!L9="","",XIII!L9)</f>
        <v/>
      </c>
      <c r="I17" s="548"/>
      <c r="J17" s="548" t="str">
        <f>IF(XIII!N9="","",XIII!N9)</f>
        <v/>
      </c>
      <c r="K17" s="548"/>
      <c r="L17" s="548"/>
      <c r="M17" s="548"/>
      <c r="N17" s="548" t="str">
        <f>IF(XIII!P9="","",XIII!P9)</f>
        <v/>
      </c>
      <c r="O17" s="551" t="str">
        <f>IF(XIII!R9="","",XIII!R9)</f>
        <v/>
      </c>
      <c r="P17" s="554">
        <f>IF(XIII!T9="","",XIII!T9)</f>
        <v>3</v>
      </c>
      <c r="Q17" s="555"/>
      <c r="R17" s="556"/>
      <c r="S17" s="569"/>
      <c r="T17" s="232" t="s">
        <v>140</v>
      </c>
    </row>
    <row r="18" spans="2:20" ht="14.45" customHeight="1">
      <c r="B18" s="502"/>
      <c r="C18" s="503"/>
      <c r="D18" s="507"/>
      <c r="E18" s="511"/>
      <c r="F18" s="512"/>
      <c r="G18" s="549"/>
      <c r="H18" s="549"/>
      <c r="I18" s="549"/>
      <c r="J18" s="549"/>
      <c r="K18" s="549"/>
      <c r="L18" s="549"/>
      <c r="M18" s="549"/>
      <c r="N18" s="549"/>
      <c r="O18" s="552"/>
      <c r="P18" s="557"/>
      <c r="Q18" s="558"/>
      <c r="R18" s="559"/>
      <c r="S18" s="570"/>
      <c r="T18" s="233" t="s">
        <v>141</v>
      </c>
    </row>
    <row r="19" spans="2:20" ht="14.45" customHeight="1">
      <c r="B19" s="502"/>
      <c r="C19" s="503"/>
      <c r="D19" s="507"/>
      <c r="E19" s="511"/>
      <c r="F19" s="512"/>
      <c r="G19" s="549"/>
      <c r="H19" s="549"/>
      <c r="I19" s="549"/>
      <c r="J19" s="549"/>
      <c r="K19" s="549"/>
      <c r="L19" s="549"/>
      <c r="M19" s="549"/>
      <c r="N19" s="549"/>
      <c r="O19" s="552"/>
      <c r="P19" s="557"/>
      <c r="Q19" s="558"/>
      <c r="R19" s="559"/>
      <c r="S19" s="570"/>
      <c r="T19" s="233"/>
    </row>
    <row r="20" spans="2:20" ht="15" customHeight="1" thickBot="1">
      <c r="B20" s="504"/>
      <c r="C20" s="505"/>
      <c r="D20" s="508"/>
      <c r="E20" s="513"/>
      <c r="F20" s="514"/>
      <c r="G20" s="550"/>
      <c r="H20" s="550"/>
      <c r="I20" s="550"/>
      <c r="J20" s="550"/>
      <c r="K20" s="550"/>
      <c r="L20" s="550"/>
      <c r="M20" s="550"/>
      <c r="N20" s="550"/>
      <c r="O20" s="553"/>
      <c r="P20" s="560"/>
      <c r="Q20" s="561"/>
      <c r="R20" s="562"/>
      <c r="S20" s="571"/>
      <c r="T20" s="234" t="s">
        <v>142</v>
      </c>
    </row>
    <row r="21" spans="2:20" ht="14.45" customHeight="1">
      <c r="B21" s="500" t="str">
        <f>IF(XIII!E9="","",XIII!E9)</f>
        <v/>
      </c>
      <c r="C21" s="501"/>
      <c r="D21" s="506">
        <f>IF(XIII!G9="","",XIII!G9)</f>
        <v>4</v>
      </c>
      <c r="E21" s="548">
        <f>IF(XIII!I9="","",XIII!I9)</f>
        <v>1</v>
      </c>
      <c r="F21" s="548"/>
      <c r="G21" s="548">
        <f>IF(XIII!K9="","",XIII!K9)</f>
        <v>6</v>
      </c>
      <c r="H21" s="548" t="str">
        <f>IF(XIII!M9="","",XIII!M9)</f>
        <v/>
      </c>
      <c r="I21" s="548"/>
      <c r="J21" s="548" t="str">
        <f>IF(XIII!O9="","",XIII!O9)</f>
        <v/>
      </c>
      <c r="K21" s="548"/>
      <c r="L21" s="548"/>
      <c r="M21" s="548"/>
      <c r="N21" s="548" t="str">
        <f>IF(XIII!Q9="","",XIII!Q9)</f>
        <v/>
      </c>
      <c r="O21" s="551" t="str">
        <f>IF(XIII!S9="","",XIII!S9)</f>
        <v/>
      </c>
      <c r="P21" s="563">
        <f>IF(XIII!U9="","",XIII!U9)</f>
        <v>0</v>
      </c>
      <c r="Q21" s="564"/>
      <c r="R21" s="565"/>
      <c r="S21" s="572"/>
      <c r="T21" s="233" t="s">
        <v>140</v>
      </c>
    </row>
    <row r="22" spans="2:20" ht="14.45" customHeight="1">
      <c r="B22" s="502"/>
      <c r="C22" s="503"/>
      <c r="D22" s="507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52"/>
      <c r="P22" s="557"/>
      <c r="Q22" s="558"/>
      <c r="R22" s="559"/>
      <c r="S22" s="570"/>
      <c r="T22" s="233" t="s">
        <v>141</v>
      </c>
    </row>
    <row r="23" spans="2:20" ht="14.45" customHeight="1">
      <c r="B23" s="502"/>
      <c r="C23" s="503"/>
      <c r="D23" s="507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52"/>
      <c r="P23" s="557"/>
      <c r="Q23" s="558"/>
      <c r="R23" s="559"/>
      <c r="S23" s="570"/>
      <c r="T23" s="233"/>
    </row>
    <row r="24" spans="2:20" ht="15" customHeight="1" thickBot="1">
      <c r="B24" s="504"/>
      <c r="C24" s="505"/>
      <c r="D24" s="508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3"/>
      <c r="P24" s="560"/>
      <c r="Q24" s="561"/>
      <c r="R24" s="562"/>
      <c r="S24" s="571"/>
      <c r="T24" s="234" t="s">
        <v>142</v>
      </c>
    </row>
    <row r="26" spans="2:20" ht="14.65" thickBot="1">
      <c r="B26" s="225" t="s">
        <v>154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89" t="s">
        <v>143</v>
      </c>
      <c r="O26" s="489"/>
      <c r="P26" s="489"/>
      <c r="Q26" s="489"/>
      <c r="R26" s="489"/>
      <c r="S26" s="489"/>
      <c r="T26" s="489"/>
    </row>
    <row r="27" spans="2:20" ht="30.75" customHeight="1" thickBot="1">
      <c r="B27" s="490" t="str">
        <f>IF(P17=P21,"",IF(P17&gt;P21,B17,B21))</f>
        <v/>
      </c>
      <c r="C27" s="491"/>
      <c r="D27" s="491"/>
      <c r="E27" s="492"/>
      <c r="F27" s="566" t="s">
        <v>145</v>
      </c>
      <c r="G27" s="567"/>
      <c r="H27" s="496">
        <f>IF(B27=B17,P17,P21)</f>
        <v>3</v>
      </c>
      <c r="I27" s="497"/>
      <c r="J27" s="236" t="s">
        <v>146</v>
      </c>
      <c r="K27" s="497">
        <f>IF(H27=P17,P21,P17)</f>
        <v>0</v>
      </c>
      <c r="L27" s="497"/>
      <c r="M27" s="498"/>
      <c r="N27" s="568"/>
      <c r="O27" s="494"/>
      <c r="P27" s="494"/>
      <c r="Q27" s="494"/>
      <c r="R27" s="494"/>
      <c r="S27" s="494"/>
      <c r="T27" s="495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63" t="s">
        <v>147</v>
      </c>
      <c r="C30" s="464"/>
      <c r="D30" s="464"/>
      <c r="E30" s="464"/>
      <c r="F30" s="464"/>
      <c r="G30" s="464"/>
      <c r="H30" s="465"/>
      <c r="I30" s="444" t="s">
        <v>148</v>
      </c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5"/>
    </row>
    <row r="31" spans="2:20">
      <c r="B31" s="466"/>
      <c r="C31" s="467"/>
      <c r="D31" s="468" t="s">
        <v>149</v>
      </c>
      <c r="E31" s="469"/>
      <c r="F31" s="469"/>
      <c r="G31" s="469"/>
      <c r="H31" s="470"/>
      <c r="I31" s="469"/>
      <c r="J31" s="469"/>
      <c r="K31" s="469"/>
      <c r="L31" s="469"/>
      <c r="M31" s="469"/>
      <c r="N31" s="469"/>
      <c r="O31" s="469"/>
      <c r="P31" s="469"/>
      <c r="Q31" s="467"/>
      <c r="R31" s="468" t="s">
        <v>149</v>
      </c>
      <c r="S31" s="469"/>
      <c r="T31" s="470"/>
    </row>
    <row r="32" spans="2:20">
      <c r="B32" s="453"/>
      <c r="C32" s="454"/>
      <c r="D32" s="455" t="s">
        <v>140</v>
      </c>
      <c r="E32" s="456"/>
      <c r="F32" s="456"/>
      <c r="G32" s="456"/>
      <c r="H32" s="457"/>
      <c r="I32" s="456"/>
      <c r="J32" s="456"/>
      <c r="K32" s="456"/>
      <c r="L32" s="456"/>
      <c r="M32" s="456"/>
      <c r="N32" s="456"/>
      <c r="O32" s="456"/>
      <c r="P32" s="456"/>
      <c r="Q32" s="454"/>
      <c r="R32" s="455" t="s">
        <v>140</v>
      </c>
      <c r="S32" s="456"/>
      <c r="T32" s="457"/>
    </row>
    <row r="33" spans="1:20" ht="14.65" thickBot="1">
      <c r="B33" s="458"/>
      <c r="C33" s="459"/>
      <c r="D33" s="460" t="s">
        <v>150</v>
      </c>
      <c r="E33" s="461"/>
      <c r="F33" s="461"/>
      <c r="G33" s="461"/>
      <c r="H33" s="462"/>
      <c r="I33" s="461"/>
      <c r="J33" s="461"/>
      <c r="K33" s="461"/>
      <c r="L33" s="461"/>
      <c r="M33" s="461"/>
      <c r="N33" s="461"/>
      <c r="O33" s="461"/>
      <c r="P33" s="461"/>
      <c r="Q33" s="459"/>
      <c r="R33" s="460" t="s">
        <v>150</v>
      </c>
      <c r="S33" s="461"/>
      <c r="T33" s="462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42" t="s">
        <v>151</v>
      </c>
      <c r="C35" s="443"/>
      <c r="D35" s="443"/>
      <c r="E35" s="443"/>
      <c r="F35" s="443"/>
      <c r="G35" s="443"/>
      <c r="H35" s="444"/>
      <c r="I35" s="445" t="s">
        <v>152</v>
      </c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6"/>
    </row>
    <row r="36" spans="1:20" ht="28.25" customHeight="1">
      <c r="B36" s="447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9"/>
    </row>
    <row r="37" spans="1:20" ht="28.25" customHeight="1" thickBot="1">
      <c r="B37" s="450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2"/>
    </row>
    <row r="44" spans="1:20" ht="29" customHeight="1" thickBot="1">
      <c r="A44" s="235">
        <v>2</v>
      </c>
    </row>
    <row r="45" spans="1:20" ht="15.75">
      <c r="E45" s="536" t="s">
        <v>124</v>
      </c>
      <c r="F45" s="537"/>
      <c r="G45" s="537"/>
      <c r="H45" s="537"/>
      <c r="I45" s="537"/>
      <c r="J45" s="537"/>
      <c r="K45" s="537"/>
      <c r="L45" s="537"/>
      <c r="M45" s="537"/>
      <c r="N45" s="537"/>
      <c r="O45" s="538"/>
    </row>
    <row r="46" spans="1:20" ht="15.75">
      <c r="E46" s="539" t="e">
        <f>IF(#REF!="","",#REF!)</f>
        <v>#REF!</v>
      </c>
      <c r="F46" s="540"/>
      <c r="G46" s="540"/>
      <c r="H46" s="540"/>
      <c r="I46" s="540"/>
      <c r="J46" s="540"/>
      <c r="K46" s="540"/>
      <c r="L46" s="540"/>
      <c r="M46" s="540"/>
      <c r="N46" s="540"/>
      <c r="O46" s="541"/>
    </row>
    <row r="47" spans="1:20" ht="15.75">
      <c r="E47" s="539" t="e">
        <f>IF(#REF!="","",#REF!)</f>
        <v>#REF!</v>
      </c>
      <c r="F47" s="540"/>
      <c r="G47" s="540"/>
      <c r="H47" s="540"/>
      <c r="I47" s="540"/>
      <c r="J47" s="540"/>
      <c r="K47" s="540"/>
      <c r="L47" s="540"/>
      <c r="M47" s="540"/>
      <c r="N47" s="540"/>
      <c r="O47" s="541"/>
    </row>
    <row r="48" spans="1:20" ht="15.75">
      <c r="E48" s="539"/>
      <c r="F48" s="540"/>
      <c r="G48" s="540"/>
      <c r="H48" s="540"/>
      <c r="I48" s="540"/>
      <c r="J48" s="540"/>
      <c r="K48" s="540"/>
      <c r="L48" s="540"/>
      <c r="M48" s="540"/>
      <c r="N48" s="540"/>
      <c r="O48" s="541"/>
    </row>
    <row r="49" spans="2:20" ht="15.75">
      <c r="E49" s="542" t="e">
        <f>IF(#REF!="","",#REF!)</f>
        <v>#REF!</v>
      </c>
      <c r="F49" s="543"/>
      <c r="G49" s="543"/>
      <c r="H49" s="543"/>
      <c r="I49" s="543"/>
      <c r="J49" s="543"/>
      <c r="K49" s="543"/>
      <c r="L49" s="543"/>
      <c r="M49" s="543"/>
      <c r="N49" s="543"/>
      <c r="O49" s="544"/>
    </row>
    <row r="50" spans="2:20" ht="16.149999999999999" thickBot="1">
      <c r="E50" s="545" t="e">
        <f>IF(#REF!="","",#REF!)</f>
        <v>#REF!</v>
      </c>
      <c r="F50" s="546"/>
      <c r="G50" s="546"/>
      <c r="H50" s="546"/>
      <c r="I50" s="546"/>
      <c r="J50" s="546"/>
      <c r="K50" s="546"/>
      <c r="L50" s="546"/>
      <c r="M50" s="546"/>
      <c r="N50" s="546"/>
      <c r="O50" s="547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128</v>
      </c>
      <c r="C53" s="448" t="s">
        <v>189</v>
      </c>
      <c r="D53" s="448"/>
      <c r="E53" s="448"/>
      <c r="F53" s="448"/>
      <c r="G53" s="448"/>
      <c r="H53" s="448"/>
      <c r="I53" s="225"/>
      <c r="J53" s="225"/>
      <c r="K53" s="448" t="s">
        <v>129</v>
      </c>
      <c r="L53" s="448"/>
      <c r="M53" s="448"/>
      <c r="N53" s="448"/>
      <c r="O53" s="448"/>
      <c r="P53" s="448"/>
      <c r="Q53" s="448" t="s">
        <v>130</v>
      </c>
      <c r="R53" s="448"/>
      <c r="S53" s="448"/>
      <c r="T53" s="226" t="s">
        <v>131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48"/>
      <c r="L54" s="448"/>
      <c r="M54" s="448"/>
      <c r="N54" s="448"/>
      <c r="O54" s="448"/>
      <c r="P54" s="448"/>
      <c r="Q54" s="448"/>
      <c r="R54" s="448"/>
      <c r="S54" s="448"/>
      <c r="T54" s="227"/>
    </row>
    <row r="55" spans="2:20">
      <c r="B55" s="225"/>
      <c r="C55" s="225"/>
      <c r="D55" s="529" t="s">
        <v>132</v>
      </c>
      <c r="E55" s="529"/>
      <c r="F55" s="529"/>
      <c r="G55" s="529"/>
      <c r="H55" s="226">
        <v>5</v>
      </c>
      <c r="I55" s="225"/>
      <c r="J55" s="225"/>
      <c r="K55" s="530" t="s">
        <v>133</v>
      </c>
      <c r="L55" s="531"/>
      <c r="M55" s="531"/>
      <c r="N55" s="531"/>
      <c r="O55" s="531"/>
      <c r="P55" s="532"/>
      <c r="Q55" s="448" t="s">
        <v>134</v>
      </c>
      <c r="R55" s="448"/>
      <c r="S55" s="448"/>
      <c r="T55" s="448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33" t="s">
        <v>135</v>
      </c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5"/>
      <c r="P58" s="518" t="s">
        <v>136</v>
      </c>
      <c r="Q58" s="519"/>
      <c r="R58" s="520"/>
      <c r="S58" s="524" t="s">
        <v>137</v>
      </c>
      <c r="T58" s="526" t="s">
        <v>138</v>
      </c>
    </row>
    <row r="59" spans="2:20" s="1" customFormat="1" ht="29" customHeight="1" thickBot="1">
      <c r="B59" s="228" t="s">
        <v>139</v>
      </c>
      <c r="C59" s="229"/>
      <c r="D59" s="230">
        <v>1</v>
      </c>
      <c r="E59" s="528">
        <v>2</v>
      </c>
      <c r="F59" s="528"/>
      <c r="G59" s="316">
        <v>3</v>
      </c>
      <c r="H59" s="528">
        <v>4</v>
      </c>
      <c r="I59" s="528"/>
      <c r="J59" s="528">
        <v>5</v>
      </c>
      <c r="K59" s="528"/>
      <c r="L59" s="528"/>
      <c r="M59" s="528"/>
      <c r="N59" s="316">
        <v>6</v>
      </c>
      <c r="O59" s="231">
        <v>7</v>
      </c>
      <c r="P59" s="521"/>
      <c r="Q59" s="522"/>
      <c r="R59" s="523"/>
      <c r="S59" s="525"/>
      <c r="T59" s="527"/>
    </row>
    <row r="60" spans="2:20" ht="14.45" customHeight="1">
      <c r="B60" s="500" t="str">
        <f>IF(XIII!C10="","",XIII!C10)</f>
        <v/>
      </c>
      <c r="C60" s="501"/>
      <c r="D60" s="506">
        <f>IF(XIII!F10="","",XIII!F10)</f>
        <v>11</v>
      </c>
      <c r="E60" s="509">
        <f>IF(XIII!H10="","",XIII!H10)</f>
        <v>11</v>
      </c>
      <c r="F60" s="510"/>
      <c r="G60" s="548">
        <f>IF(XIII!J10="","",XIII!J10)</f>
        <v>11</v>
      </c>
      <c r="H60" s="548" t="str">
        <f>IF(XIII!L10="","",XIII!L10)</f>
        <v/>
      </c>
      <c r="I60" s="548"/>
      <c r="J60" s="548" t="str">
        <f>IF(XIII!N10="","",XIII!N10)</f>
        <v/>
      </c>
      <c r="K60" s="548"/>
      <c r="L60" s="548"/>
      <c r="M60" s="548"/>
      <c r="N60" s="548" t="str">
        <f>IF(XIII!P10="","",XIII!P10)</f>
        <v/>
      </c>
      <c r="O60" s="551" t="str">
        <f>IF(XIII!R10="","",XIII!R10)</f>
        <v/>
      </c>
      <c r="P60" s="554">
        <f>IF(XIII!T10="","",XIII!T10)</f>
        <v>3</v>
      </c>
      <c r="Q60" s="555"/>
      <c r="R60" s="556"/>
      <c r="S60" s="499"/>
      <c r="T60" s="232" t="s">
        <v>140</v>
      </c>
    </row>
    <row r="61" spans="2:20" ht="14.45" customHeight="1">
      <c r="B61" s="502"/>
      <c r="C61" s="503"/>
      <c r="D61" s="507"/>
      <c r="E61" s="511"/>
      <c r="F61" s="512"/>
      <c r="G61" s="549"/>
      <c r="H61" s="549"/>
      <c r="I61" s="549"/>
      <c r="J61" s="549"/>
      <c r="K61" s="549"/>
      <c r="L61" s="549"/>
      <c r="M61" s="549"/>
      <c r="N61" s="549"/>
      <c r="O61" s="552"/>
      <c r="P61" s="557"/>
      <c r="Q61" s="558"/>
      <c r="R61" s="559"/>
      <c r="S61" s="487"/>
      <c r="T61" s="233" t="s">
        <v>141</v>
      </c>
    </row>
    <row r="62" spans="2:20" ht="14.45" customHeight="1">
      <c r="B62" s="502"/>
      <c r="C62" s="503"/>
      <c r="D62" s="507"/>
      <c r="E62" s="511"/>
      <c r="F62" s="512"/>
      <c r="G62" s="549"/>
      <c r="H62" s="549"/>
      <c r="I62" s="549"/>
      <c r="J62" s="549"/>
      <c r="K62" s="549"/>
      <c r="L62" s="549"/>
      <c r="M62" s="549"/>
      <c r="N62" s="549"/>
      <c r="O62" s="552"/>
      <c r="P62" s="557"/>
      <c r="Q62" s="558"/>
      <c r="R62" s="559"/>
      <c r="S62" s="487"/>
      <c r="T62" s="233"/>
    </row>
    <row r="63" spans="2:20" ht="15" customHeight="1" thickBot="1">
      <c r="B63" s="504"/>
      <c r="C63" s="505"/>
      <c r="D63" s="508"/>
      <c r="E63" s="513"/>
      <c r="F63" s="514"/>
      <c r="G63" s="550"/>
      <c r="H63" s="550"/>
      <c r="I63" s="550"/>
      <c r="J63" s="550"/>
      <c r="K63" s="550"/>
      <c r="L63" s="550"/>
      <c r="M63" s="550"/>
      <c r="N63" s="550"/>
      <c r="O63" s="553"/>
      <c r="P63" s="560"/>
      <c r="Q63" s="561"/>
      <c r="R63" s="562"/>
      <c r="S63" s="488"/>
      <c r="T63" s="234" t="s">
        <v>142</v>
      </c>
    </row>
    <row r="64" spans="2:20">
      <c r="B64" s="500" t="str">
        <f>IF(XIII!E10="","",XIII!E10)</f>
        <v/>
      </c>
      <c r="C64" s="501"/>
      <c r="D64" s="506">
        <f>IF(XIII!G10="","",XIII!G10)</f>
        <v>3</v>
      </c>
      <c r="E64" s="548">
        <f>IF(XIII!I10="","",XIII!I10)</f>
        <v>6</v>
      </c>
      <c r="F64" s="548"/>
      <c r="G64" s="548">
        <f>IF(XIII!K10="","",XIII!K10)</f>
        <v>8</v>
      </c>
      <c r="H64" s="548" t="str">
        <f>IF(XIII!M10="","",XIII!M10)</f>
        <v/>
      </c>
      <c r="I64" s="548"/>
      <c r="J64" s="548" t="str">
        <f>IF(XIII!O10="","",XIII!O10)</f>
        <v/>
      </c>
      <c r="K64" s="548"/>
      <c r="L64" s="548"/>
      <c r="M64" s="548"/>
      <c r="N64" s="548" t="str">
        <f>IF(XIII!Q10="","",XIII!Q10)</f>
        <v/>
      </c>
      <c r="O64" s="551" t="str">
        <f>IF(XIII!S10="","",XIII!S10)</f>
        <v/>
      </c>
      <c r="P64" s="563">
        <f>IF(XIII!U10="","",XIII!U10)</f>
        <v>0</v>
      </c>
      <c r="Q64" s="564"/>
      <c r="R64" s="565"/>
      <c r="S64" s="486"/>
      <c r="T64" s="233" t="s">
        <v>140</v>
      </c>
    </row>
    <row r="65" spans="2:20">
      <c r="B65" s="502"/>
      <c r="C65" s="503"/>
      <c r="D65" s="507"/>
      <c r="E65" s="549"/>
      <c r="F65" s="549"/>
      <c r="G65" s="549"/>
      <c r="H65" s="549"/>
      <c r="I65" s="549"/>
      <c r="J65" s="549"/>
      <c r="K65" s="549"/>
      <c r="L65" s="549"/>
      <c r="M65" s="549"/>
      <c r="N65" s="549"/>
      <c r="O65" s="552"/>
      <c r="P65" s="557"/>
      <c r="Q65" s="558"/>
      <c r="R65" s="559"/>
      <c r="S65" s="487"/>
      <c r="T65" s="233" t="s">
        <v>141</v>
      </c>
    </row>
    <row r="66" spans="2:20">
      <c r="B66" s="502"/>
      <c r="C66" s="503"/>
      <c r="D66" s="507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52"/>
      <c r="P66" s="557"/>
      <c r="Q66" s="558"/>
      <c r="R66" s="559"/>
      <c r="S66" s="487"/>
      <c r="T66" s="233"/>
    </row>
    <row r="67" spans="2:20" ht="14.65" thickBot="1">
      <c r="B67" s="504"/>
      <c r="C67" s="505"/>
      <c r="D67" s="508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3"/>
      <c r="P67" s="560"/>
      <c r="Q67" s="561"/>
      <c r="R67" s="562"/>
      <c r="S67" s="488"/>
      <c r="T67" s="234" t="s">
        <v>142</v>
      </c>
    </row>
    <row r="69" spans="2:20" ht="14.65" thickBot="1">
      <c r="B69" s="225" t="s">
        <v>144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89" t="s">
        <v>143</v>
      </c>
      <c r="O69" s="489"/>
      <c r="P69" s="489"/>
      <c r="Q69" s="489"/>
      <c r="R69" s="489"/>
      <c r="S69" s="489"/>
      <c r="T69" s="489"/>
    </row>
    <row r="70" spans="2:20" ht="30.75" customHeight="1" thickBot="1">
      <c r="B70" s="490" t="str">
        <f>IF(P60=P64,"",IF(P60&gt;P64,B60,B64))</f>
        <v/>
      </c>
      <c r="C70" s="491"/>
      <c r="D70" s="491"/>
      <c r="E70" s="492"/>
      <c r="F70" s="493" t="s">
        <v>145</v>
      </c>
      <c r="G70" s="493"/>
      <c r="H70" s="496">
        <f>IF(B70=B60,P60,P64)</f>
        <v>3</v>
      </c>
      <c r="I70" s="497"/>
      <c r="J70" s="236" t="s">
        <v>146</v>
      </c>
      <c r="K70" s="497">
        <f>IF(H70=P60,P64,P60)</f>
        <v>0</v>
      </c>
      <c r="L70" s="497"/>
      <c r="M70" s="498"/>
      <c r="N70" s="494"/>
      <c r="O70" s="494"/>
      <c r="P70" s="494"/>
      <c r="Q70" s="494"/>
      <c r="R70" s="494"/>
      <c r="S70" s="494"/>
      <c r="T70" s="495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63" t="s">
        <v>147</v>
      </c>
      <c r="C73" s="464"/>
      <c r="D73" s="464"/>
      <c r="E73" s="464"/>
      <c r="F73" s="464"/>
      <c r="G73" s="464"/>
      <c r="H73" s="465"/>
      <c r="I73" s="444" t="s">
        <v>148</v>
      </c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5"/>
    </row>
    <row r="74" spans="2:20">
      <c r="B74" s="466"/>
      <c r="C74" s="467"/>
      <c r="D74" s="468" t="s">
        <v>149</v>
      </c>
      <c r="E74" s="469"/>
      <c r="F74" s="469"/>
      <c r="G74" s="469"/>
      <c r="H74" s="470"/>
      <c r="I74" s="469"/>
      <c r="J74" s="469"/>
      <c r="K74" s="469"/>
      <c r="L74" s="469"/>
      <c r="M74" s="469"/>
      <c r="N74" s="469"/>
      <c r="O74" s="469"/>
      <c r="P74" s="469"/>
      <c r="Q74" s="467"/>
      <c r="R74" s="468" t="s">
        <v>149</v>
      </c>
      <c r="S74" s="469"/>
      <c r="T74" s="470"/>
    </row>
    <row r="75" spans="2:20">
      <c r="B75" s="453"/>
      <c r="C75" s="454"/>
      <c r="D75" s="455" t="s">
        <v>140</v>
      </c>
      <c r="E75" s="456"/>
      <c r="F75" s="456"/>
      <c r="G75" s="456"/>
      <c r="H75" s="457"/>
      <c r="I75" s="456"/>
      <c r="J75" s="456"/>
      <c r="K75" s="456"/>
      <c r="L75" s="456"/>
      <c r="M75" s="456"/>
      <c r="N75" s="456"/>
      <c r="O75" s="456"/>
      <c r="P75" s="456"/>
      <c r="Q75" s="454"/>
      <c r="R75" s="455" t="s">
        <v>140</v>
      </c>
      <c r="S75" s="456"/>
      <c r="T75" s="457"/>
    </row>
    <row r="76" spans="2:20" ht="14.65" thickBot="1">
      <c r="B76" s="458"/>
      <c r="C76" s="459"/>
      <c r="D76" s="460" t="s">
        <v>150</v>
      </c>
      <c r="E76" s="461"/>
      <c r="F76" s="461"/>
      <c r="G76" s="461"/>
      <c r="H76" s="462"/>
      <c r="I76" s="461"/>
      <c r="J76" s="461"/>
      <c r="K76" s="461"/>
      <c r="L76" s="461"/>
      <c r="M76" s="461"/>
      <c r="N76" s="461"/>
      <c r="O76" s="461"/>
      <c r="P76" s="461"/>
      <c r="Q76" s="459"/>
      <c r="R76" s="460" t="s">
        <v>150</v>
      </c>
      <c r="S76" s="461"/>
      <c r="T76" s="462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42" t="s">
        <v>151</v>
      </c>
      <c r="C78" s="443"/>
      <c r="D78" s="443"/>
      <c r="E78" s="443"/>
      <c r="F78" s="443"/>
      <c r="G78" s="443"/>
      <c r="H78" s="444"/>
      <c r="I78" s="445" t="s">
        <v>152</v>
      </c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6"/>
    </row>
    <row r="79" spans="2:20" ht="28.25" customHeight="1">
      <c r="B79" s="447"/>
      <c r="C79" s="448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48"/>
      <c r="T79" s="449"/>
    </row>
    <row r="80" spans="2:20" ht="28.25" customHeight="1" thickBot="1">
      <c r="B80" s="450"/>
      <c r="C80" s="451"/>
      <c r="D80" s="451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2"/>
    </row>
    <row r="87" spans="1:20" ht="29" customHeight="1" thickBot="1">
      <c r="A87" s="235">
        <v>3</v>
      </c>
    </row>
    <row r="88" spans="1:20" ht="15.75">
      <c r="E88" s="536" t="s">
        <v>124</v>
      </c>
      <c r="F88" s="537"/>
      <c r="G88" s="537"/>
      <c r="H88" s="537"/>
      <c r="I88" s="537"/>
      <c r="J88" s="537"/>
      <c r="K88" s="537"/>
      <c r="L88" s="537"/>
      <c r="M88" s="537"/>
      <c r="N88" s="537"/>
      <c r="O88" s="538"/>
    </row>
    <row r="89" spans="1:20" ht="15.75">
      <c r="E89" s="539" t="e">
        <f>IF(#REF!="","",#REF!)</f>
        <v>#REF!</v>
      </c>
      <c r="F89" s="540"/>
      <c r="G89" s="540"/>
      <c r="H89" s="540"/>
      <c r="I89" s="540"/>
      <c r="J89" s="540"/>
      <c r="K89" s="540"/>
      <c r="L89" s="540"/>
      <c r="M89" s="540"/>
      <c r="N89" s="540"/>
      <c r="O89" s="541"/>
    </row>
    <row r="90" spans="1:20" ht="15.75">
      <c r="E90" s="539" t="e">
        <f>IF(#REF!="","",#REF!)</f>
        <v>#REF!</v>
      </c>
      <c r="F90" s="540"/>
      <c r="G90" s="540"/>
      <c r="H90" s="540"/>
      <c r="I90" s="540"/>
      <c r="J90" s="540"/>
      <c r="K90" s="540"/>
      <c r="L90" s="540"/>
      <c r="M90" s="540"/>
      <c r="N90" s="540"/>
      <c r="O90" s="541"/>
    </row>
    <row r="91" spans="1:20" ht="15.75">
      <c r="E91" s="539"/>
      <c r="F91" s="540"/>
      <c r="G91" s="540"/>
      <c r="H91" s="540"/>
      <c r="I91" s="540"/>
      <c r="J91" s="540"/>
      <c r="K91" s="540"/>
      <c r="L91" s="540"/>
      <c r="M91" s="540"/>
      <c r="N91" s="540"/>
      <c r="O91" s="541"/>
    </row>
    <row r="92" spans="1:20" ht="15.75">
      <c r="E92" s="542" t="e">
        <f>IF(#REF!="","",#REF!)</f>
        <v>#REF!</v>
      </c>
      <c r="F92" s="543"/>
      <c r="G92" s="543"/>
      <c r="H92" s="543"/>
      <c r="I92" s="543"/>
      <c r="J92" s="543"/>
      <c r="K92" s="543"/>
      <c r="L92" s="543"/>
      <c r="M92" s="543"/>
      <c r="N92" s="543"/>
      <c r="O92" s="544"/>
    </row>
    <row r="93" spans="1:20" ht="16.149999999999999" thickBot="1">
      <c r="E93" s="545" t="e">
        <f>IF(#REF!="","",#REF!)</f>
        <v>#REF!</v>
      </c>
      <c r="F93" s="546"/>
      <c r="G93" s="546"/>
      <c r="H93" s="546"/>
      <c r="I93" s="546"/>
      <c r="J93" s="546"/>
      <c r="K93" s="546"/>
      <c r="L93" s="546"/>
      <c r="M93" s="546"/>
      <c r="N93" s="546"/>
      <c r="O93" s="547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128</v>
      </c>
      <c r="C96" s="448" t="s">
        <v>189</v>
      </c>
      <c r="D96" s="448"/>
      <c r="E96" s="448"/>
      <c r="F96" s="448"/>
      <c r="G96" s="448"/>
      <c r="H96" s="448"/>
      <c r="I96" s="225"/>
      <c r="J96" s="225"/>
      <c r="K96" s="448" t="s">
        <v>129</v>
      </c>
      <c r="L96" s="448"/>
      <c r="M96" s="448"/>
      <c r="N96" s="448"/>
      <c r="O96" s="448"/>
      <c r="P96" s="448"/>
      <c r="Q96" s="448" t="s">
        <v>130</v>
      </c>
      <c r="R96" s="448"/>
      <c r="S96" s="448"/>
      <c r="T96" s="226" t="s">
        <v>131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48"/>
      <c r="L97" s="448"/>
      <c r="M97" s="448"/>
      <c r="N97" s="448"/>
      <c r="O97" s="448"/>
      <c r="P97" s="448"/>
      <c r="Q97" s="448"/>
      <c r="R97" s="448"/>
      <c r="S97" s="448"/>
      <c r="T97" s="227"/>
    </row>
    <row r="98" spans="2:20">
      <c r="B98" s="225"/>
      <c r="C98" s="225"/>
      <c r="D98" s="529" t="s">
        <v>132</v>
      </c>
      <c r="E98" s="529"/>
      <c r="F98" s="529"/>
      <c r="G98" s="529"/>
      <c r="H98" s="226">
        <v>5</v>
      </c>
      <c r="I98" s="225"/>
      <c r="J98" s="225"/>
      <c r="K98" s="530" t="s">
        <v>133</v>
      </c>
      <c r="L98" s="531"/>
      <c r="M98" s="531"/>
      <c r="N98" s="531"/>
      <c r="O98" s="531"/>
      <c r="P98" s="532"/>
      <c r="Q98" s="448" t="s">
        <v>134</v>
      </c>
      <c r="R98" s="448"/>
      <c r="S98" s="448"/>
      <c r="T98" s="448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33" t="s">
        <v>135</v>
      </c>
      <c r="E101" s="534"/>
      <c r="F101" s="534"/>
      <c r="G101" s="534"/>
      <c r="H101" s="534"/>
      <c r="I101" s="534"/>
      <c r="J101" s="534"/>
      <c r="K101" s="534"/>
      <c r="L101" s="534"/>
      <c r="M101" s="534"/>
      <c r="N101" s="534"/>
      <c r="O101" s="535"/>
      <c r="P101" s="518" t="s">
        <v>136</v>
      </c>
      <c r="Q101" s="519"/>
      <c r="R101" s="520"/>
      <c r="S101" s="524" t="s">
        <v>137</v>
      </c>
      <c r="T101" s="526" t="s">
        <v>138</v>
      </c>
    </row>
    <row r="102" spans="2:20" s="1" customFormat="1" ht="29" customHeight="1" thickBot="1">
      <c r="B102" s="228" t="s">
        <v>139</v>
      </c>
      <c r="C102" s="229"/>
      <c r="D102" s="230">
        <v>1</v>
      </c>
      <c r="E102" s="528">
        <v>2</v>
      </c>
      <c r="F102" s="528"/>
      <c r="G102" s="316">
        <v>3</v>
      </c>
      <c r="H102" s="528">
        <v>4</v>
      </c>
      <c r="I102" s="528"/>
      <c r="J102" s="528">
        <v>5</v>
      </c>
      <c r="K102" s="528"/>
      <c r="L102" s="528"/>
      <c r="M102" s="528"/>
      <c r="N102" s="316">
        <v>6</v>
      </c>
      <c r="O102" s="231">
        <v>7</v>
      </c>
      <c r="P102" s="521"/>
      <c r="Q102" s="522"/>
      <c r="R102" s="523"/>
      <c r="S102" s="525"/>
      <c r="T102" s="527"/>
    </row>
    <row r="103" spans="2:20">
      <c r="B103" s="500" t="str">
        <f>IF(XIII!C13="","",XIII!C13)</f>
        <v/>
      </c>
      <c r="C103" s="501"/>
      <c r="D103" s="506">
        <f>IF(XIII!F13="","",XIII!F13)</f>
        <v>7</v>
      </c>
      <c r="E103" s="509">
        <f>IF(XIII!H13="","",XIII!H13)</f>
        <v>12</v>
      </c>
      <c r="F103" s="510"/>
      <c r="G103" s="548">
        <f>IF(XIII!J13="","",XIII!J13)</f>
        <v>5</v>
      </c>
      <c r="H103" s="548">
        <f>IF(XIII!L13="","",XIII!L13)</f>
        <v>11</v>
      </c>
      <c r="I103" s="548"/>
      <c r="J103" s="548">
        <f>IF(XIII!N13="","",XIII!N13)</f>
        <v>11</v>
      </c>
      <c r="K103" s="548"/>
      <c r="L103" s="548"/>
      <c r="M103" s="548"/>
      <c r="N103" s="548" t="str">
        <f>IF(XIII!P13="","",XIII!P13)</f>
        <v/>
      </c>
      <c r="O103" s="551" t="str">
        <f>IF(XIII!R13="","",XIII!R13)</f>
        <v/>
      </c>
      <c r="P103" s="554">
        <f>IF(XIII!T13="","",XIII!T13)</f>
        <v>3</v>
      </c>
      <c r="Q103" s="555"/>
      <c r="R103" s="556"/>
      <c r="S103" s="499"/>
      <c r="T103" s="232" t="s">
        <v>140</v>
      </c>
    </row>
    <row r="104" spans="2:20">
      <c r="B104" s="502"/>
      <c r="C104" s="503"/>
      <c r="D104" s="507"/>
      <c r="E104" s="511"/>
      <c r="F104" s="512"/>
      <c r="G104" s="549"/>
      <c r="H104" s="549"/>
      <c r="I104" s="549"/>
      <c r="J104" s="549"/>
      <c r="K104" s="549"/>
      <c r="L104" s="549"/>
      <c r="M104" s="549"/>
      <c r="N104" s="549"/>
      <c r="O104" s="552"/>
      <c r="P104" s="557"/>
      <c r="Q104" s="558"/>
      <c r="R104" s="559"/>
      <c r="S104" s="487"/>
      <c r="T104" s="233" t="s">
        <v>141</v>
      </c>
    </row>
    <row r="105" spans="2:20">
      <c r="B105" s="502"/>
      <c r="C105" s="503"/>
      <c r="D105" s="507"/>
      <c r="E105" s="511"/>
      <c r="F105" s="512"/>
      <c r="G105" s="549"/>
      <c r="H105" s="549"/>
      <c r="I105" s="549"/>
      <c r="J105" s="549"/>
      <c r="K105" s="549"/>
      <c r="L105" s="549"/>
      <c r="M105" s="549"/>
      <c r="N105" s="549"/>
      <c r="O105" s="552"/>
      <c r="P105" s="557"/>
      <c r="Q105" s="558"/>
      <c r="R105" s="559"/>
      <c r="S105" s="487"/>
      <c r="T105" s="233"/>
    </row>
    <row r="106" spans="2:20" ht="14.65" thickBot="1">
      <c r="B106" s="504"/>
      <c r="C106" s="505"/>
      <c r="D106" s="508"/>
      <c r="E106" s="513"/>
      <c r="F106" s="514"/>
      <c r="G106" s="550"/>
      <c r="H106" s="550"/>
      <c r="I106" s="550"/>
      <c r="J106" s="550"/>
      <c r="K106" s="550"/>
      <c r="L106" s="550"/>
      <c r="M106" s="550"/>
      <c r="N106" s="550"/>
      <c r="O106" s="553"/>
      <c r="P106" s="560"/>
      <c r="Q106" s="561"/>
      <c r="R106" s="562"/>
      <c r="S106" s="488"/>
      <c r="T106" s="234" t="s">
        <v>142</v>
      </c>
    </row>
    <row r="107" spans="2:20">
      <c r="B107" s="500" t="str">
        <f>IF(XIII!E13="","",XIII!E13)</f>
        <v/>
      </c>
      <c r="C107" s="501"/>
      <c r="D107" s="506">
        <f>IF(XIII!G13="","",XIII!G13)</f>
        <v>11</v>
      </c>
      <c r="E107" s="548">
        <f>IF(XIII!I13="","",XIII!I13)</f>
        <v>10</v>
      </c>
      <c r="F107" s="548"/>
      <c r="G107" s="548">
        <f>IF(XIII!K13="","",XIII!K13)</f>
        <v>11</v>
      </c>
      <c r="H107" s="548">
        <f>IF(XIII!M13="","",XIII!M13)</f>
        <v>5</v>
      </c>
      <c r="I107" s="548"/>
      <c r="J107" s="548">
        <f>IF(XIII!O13="","",XIII!O13)</f>
        <v>6</v>
      </c>
      <c r="K107" s="548"/>
      <c r="L107" s="548"/>
      <c r="M107" s="548"/>
      <c r="N107" s="548" t="str">
        <f>IF(XIII!Q13="","",XIII!Q13)</f>
        <v/>
      </c>
      <c r="O107" s="551" t="str">
        <f>IF(XIII!S13="","",XIII!S13)</f>
        <v/>
      </c>
      <c r="P107" s="563">
        <f>IF(XIII!U13="","",XIII!U13)</f>
        <v>2</v>
      </c>
      <c r="Q107" s="564"/>
      <c r="R107" s="565"/>
      <c r="S107" s="486"/>
      <c r="T107" s="233" t="s">
        <v>140</v>
      </c>
    </row>
    <row r="108" spans="2:20">
      <c r="B108" s="502"/>
      <c r="C108" s="503"/>
      <c r="D108" s="507"/>
      <c r="E108" s="549"/>
      <c r="F108" s="549"/>
      <c r="G108" s="549"/>
      <c r="H108" s="549"/>
      <c r="I108" s="549"/>
      <c r="J108" s="549"/>
      <c r="K108" s="549"/>
      <c r="L108" s="549"/>
      <c r="M108" s="549"/>
      <c r="N108" s="549"/>
      <c r="O108" s="552"/>
      <c r="P108" s="557"/>
      <c r="Q108" s="558"/>
      <c r="R108" s="559"/>
      <c r="S108" s="487"/>
      <c r="T108" s="233" t="s">
        <v>141</v>
      </c>
    </row>
    <row r="109" spans="2:20">
      <c r="B109" s="502"/>
      <c r="C109" s="503"/>
      <c r="D109" s="507"/>
      <c r="E109" s="549"/>
      <c r="F109" s="549"/>
      <c r="G109" s="549"/>
      <c r="H109" s="549"/>
      <c r="I109" s="549"/>
      <c r="J109" s="549"/>
      <c r="K109" s="549"/>
      <c r="L109" s="549"/>
      <c r="M109" s="549"/>
      <c r="N109" s="549"/>
      <c r="O109" s="552"/>
      <c r="P109" s="557"/>
      <c r="Q109" s="558"/>
      <c r="R109" s="559"/>
      <c r="S109" s="487"/>
      <c r="T109" s="233"/>
    </row>
    <row r="110" spans="2:20" ht="14.65" thickBot="1">
      <c r="B110" s="504"/>
      <c r="C110" s="505"/>
      <c r="D110" s="508"/>
      <c r="E110" s="550"/>
      <c r="F110" s="550"/>
      <c r="G110" s="550"/>
      <c r="H110" s="550"/>
      <c r="I110" s="550"/>
      <c r="J110" s="550"/>
      <c r="K110" s="550"/>
      <c r="L110" s="550"/>
      <c r="M110" s="550"/>
      <c r="N110" s="550"/>
      <c r="O110" s="553"/>
      <c r="P110" s="560"/>
      <c r="Q110" s="561"/>
      <c r="R110" s="562"/>
      <c r="S110" s="488"/>
      <c r="T110" s="234" t="s">
        <v>142</v>
      </c>
    </row>
    <row r="112" spans="2:20" ht="14.65" thickBot="1">
      <c r="B112" s="225" t="s">
        <v>144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89" t="s">
        <v>143</v>
      </c>
      <c r="O112" s="489"/>
      <c r="P112" s="489"/>
      <c r="Q112" s="489"/>
      <c r="R112" s="489"/>
      <c r="S112" s="489"/>
      <c r="T112" s="489"/>
    </row>
    <row r="113" spans="2:20" ht="30.75" customHeight="1" thickBot="1">
      <c r="B113" s="490" t="str">
        <f>IF(P103=P107,"",IF(P103&gt;P107,B103,B107))</f>
        <v/>
      </c>
      <c r="C113" s="491"/>
      <c r="D113" s="491"/>
      <c r="E113" s="492"/>
      <c r="F113" s="493" t="s">
        <v>145</v>
      </c>
      <c r="G113" s="493"/>
      <c r="H113" s="496">
        <f>IF(B113=B103,P103,P107)</f>
        <v>3</v>
      </c>
      <c r="I113" s="497"/>
      <c r="J113" s="236" t="s">
        <v>146</v>
      </c>
      <c r="K113" s="497">
        <f>IF(H113=P103,P107,P103)</f>
        <v>2</v>
      </c>
      <c r="L113" s="497"/>
      <c r="M113" s="498"/>
      <c r="N113" s="494"/>
      <c r="O113" s="494"/>
      <c r="P113" s="494"/>
      <c r="Q113" s="494"/>
      <c r="R113" s="494"/>
      <c r="S113" s="494"/>
      <c r="T113" s="495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63" t="s">
        <v>147</v>
      </c>
      <c r="C116" s="464"/>
      <c r="D116" s="464"/>
      <c r="E116" s="464"/>
      <c r="F116" s="464"/>
      <c r="G116" s="464"/>
      <c r="H116" s="465"/>
      <c r="I116" s="444" t="s">
        <v>148</v>
      </c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5"/>
    </row>
    <row r="117" spans="2:20">
      <c r="B117" s="466"/>
      <c r="C117" s="467"/>
      <c r="D117" s="468" t="s">
        <v>149</v>
      </c>
      <c r="E117" s="469"/>
      <c r="F117" s="469"/>
      <c r="G117" s="469"/>
      <c r="H117" s="470"/>
      <c r="I117" s="469"/>
      <c r="J117" s="469"/>
      <c r="K117" s="469"/>
      <c r="L117" s="469"/>
      <c r="M117" s="469"/>
      <c r="N117" s="469"/>
      <c r="O117" s="469"/>
      <c r="P117" s="469"/>
      <c r="Q117" s="467"/>
      <c r="R117" s="468" t="s">
        <v>149</v>
      </c>
      <c r="S117" s="469"/>
      <c r="T117" s="470"/>
    </row>
    <row r="118" spans="2:20">
      <c r="B118" s="453"/>
      <c r="C118" s="454"/>
      <c r="D118" s="455" t="s">
        <v>140</v>
      </c>
      <c r="E118" s="456"/>
      <c r="F118" s="456"/>
      <c r="G118" s="456"/>
      <c r="H118" s="457"/>
      <c r="I118" s="456"/>
      <c r="J118" s="456"/>
      <c r="K118" s="456"/>
      <c r="L118" s="456"/>
      <c r="M118" s="456"/>
      <c r="N118" s="456"/>
      <c r="O118" s="456"/>
      <c r="P118" s="456"/>
      <c r="Q118" s="454"/>
      <c r="R118" s="455" t="s">
        <v>140</v>
      </c>
      <c r="S118" s="456"/>
      <c r="T118" s="457"/>
    </row>
    <row r="119" spans="2:20" ht="14.65" thickBot="1">
      <c r="B119" s="458"/>
      <c r="C119" s="459"/>
      <c r="D119" s="460" t="s">
        <v>150</v>
      </c>
      <c r="E119" s="461"/>
      <c r="F119" s="461"/>
      <c r="G119" s="461"/>
      <c r="H119" s="462"/>
      <c r="I119" s="461"/>
      <c r="J119" s="461"/>
      <c r="K119" s="461"/>
      <c r="L119" s="461"/>
      <c r="M119" s="461"/>
      <c r="N119" s="461"/>
      <c r="O119" s="461"/>
      <c r="P119" s="461"/>
      <c r="Q119" s="459"/>
      <c r="R119" s="460" t="s">
        <v>150</v>
      </c>
      <c r="S119" s="461"/>
      <c r="T119" s="462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42" t="s">
        <v>151</v>
      </c>
      <c r="C121" s="443"/>
      <c r="D121" s="443"/>
      <c r="E121" s="443"/>
      <c r="F121" s="443"/>
      <c r="G121" s="443"/>
      <c r="H121" s="444"/>
      <c r="I121" s="445" t="s">
        <v>152</v>
      </c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  <c r="T121" s="446"/>
    </row>
    <row r="122" spans="2:20" ht="28.25" customHeight="1">
      <c r="B122" s="447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49"/>
    </row>
    <row r="123" spans="2:20" ht="28.25" customHeight="1" thickBot="1">
      <c r="B123" s="450"/>
      <c r="C123" s="451"/>
      <c r="D123" s="451"/>
      <c r="E123" s="451"/>
      <c r="F123" s="451"/>
      <c r="G123" s="451"/>
      <c r="H123" s="451"/>
      <c r="I123" s="451"/>
      <c r="J123" s="451"/>
      <c r="K123" s="451"/>
      <c r="L123" s="451"/>
      <c r="M123" s="451"/>
      <c r="N123" s="451"/>
      <c r="O123" s="451"/>
      <c r="P123" s="451"/>
      <c r="Q123" s="451"/>
      <c r="R123" s="451"/>
      <c r="S123" s="451"/>
      <c r="T123" s="452"/>
    </row>
    <row r="130" spans="1:20" ht="29" customHeight="1" thickBot="1">
      <c r="A130" s="235">
        <v>4</v>
      </c>
    </row>
    <row r="131" spans="1:20" ht="15.75">
      <c r="E131" s="536" t="s">
        <v>124</v>
      </c>
      <c r="F131" s="537"/>
      <c r="G131" s="537"/>
      <c r="H131" s="537"/>
      <c r="I131" s="537"/>
      <c r="J131" s="537"/>
      <c r="K131" s="537"/>
      <c r="L131" s="537"/>
      <c r="M131" s="537"/>
      <c r="N131" s="537"/>
      <c r="O131" s="538"/>
    </row>
    <row r="132" spans="1:20" ht="15.75">
      <c r="E132" s="539" t="e">
        <f>IF(#REF!="","",#REF!)</f>
        <v>#REF!</v>
      </c>
      <c r="F132" s="540"/>
      <c r="G132" s="540"/>
      <c r="H132" s="540"/>
      <c r="I132" s="540"/>
      <c r="J132" s="540"/>
      <c r="K132" s="540"/>
      <c r="L132" s="540"/>
      <c r="M132" s="540"/>
      <c r="N132" s="540"/>
      <c r="O132" s="541"/>
    </row>
    <row r="133" spans="1:20" ht="15.75">
      <c r="E133" s="539" t="e">
        <f>IF(#REF!="","",#REF!)</f>
        <v>#REF!</v>
      </c>
      <c r="F133" s="540"/>
      <c r="G133" s="540"/>
      <c r="H133" s="540"/>
      <c r="I133" s="540"/>
      <c r="J133" s="540"/>
      <c r="K133" s="540"/>
      <c r="L133" s="540"/>
      <c r="M133" s="540"/>
      <c r="N133" s="540"/>
      <c r="O133" s="541"/>
    </row>
    <row r="134" spans="1:20" ht="15.75">
      <c r="E134" s="539"/>
      <c r="F134" s="540"/>
      <c r="G134" s="540"/>
      <c r="H134" s="540"/>
      <c r="I134" s="540"/>
      <c r="J134" s="540"/>
      <c r="K134" s="540"/>
      <c r="L134" s="540"/>
      <c r="M134" s="540"/>
      <c r="N134" s="540"/>
      <c r="O134" s="541"/>
    </row>
    <row r="135" spans="1:20" ht="15.75">
      <c r="E135" s="542" t="e">
        <f>IF(#REF!="","",#REF!)</f>
        <v>#REF!</v>
      </c>
      <c r="F135" s="543"/>
      <c r="G135" s="543"/>
      <c r="H135" s="543"/>
      <c r="I135" s="543"/>
      <c r="J135" s="543"/>
      <c r="K135" s="543"/>
      <c r="L135" s="543"/>
      <c r="M135" s="543"/>
      <c r="N135" s="543"/>
      <c r="O135" s="544"/>
    </row>
    <row r="136" spans="1:20" ht="16.149999999999999" thickBot="1">
      <c r="E136" s="545" t="e">
        <f>IF(#REF!="","",#REF!)</f>
        <v>#REF!</v>
      </c>
      <c r="F136" s="546"/>
      <c r="G136" s="546"/>
      <c r="H136" s="546"/>
      <c r="I136" s="546"/>
      <c r="J136" s="546"/>
      <c r="K136" s="546"/>
      <c r="L136" s="546"/>
      <c r="M136" s="546"/>
      <c r="N136" s="546"/>
      <c r="O136" s="547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128</v>
      </c>
      <c r="C139" s="448" t="s">
        <v>189</v>
      </c>
      <c r="D139" s="448"/>
      <c r="E139" s="448"/>
      <c r="F139" s="448"/>
      <c r="G139" s="448"/>
      <c r="H139" s="448"/>
      <c r="I139" s="225"/>
      <c r="J139" s="225"/>
      <c r="K139" s="448" t="s">
        <v>129</v>
      </c>
      <c r="L139" s="448"/>
      <c r="M139" s="448"/>
      <c r="N139" s="448"/>
      <c r="O139" s="448"/>
      <c r="P139" s="448"/>
      <c r="Q139" s="448" t="s">
        <v>130</v>
      </c>
      <c r="R139" s="448"/>
      <c r="S139" s="448"/>
      <c r="T139" s="226" t="s">
        <v>131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48"/>
      <c r="L140" s="448"/>
      <c r="M140" s="448"/>
      <c r="N140" s="448"/>
      <c r="O140" s="448"/>
      <c r="P140" s="448"/>
      <c r="Q140" s="448"/>
      <c r="R140" s="448"/>
      <c r="S140" s="448"/>
      <c r="T140" s="227"/>
    </row>
    <row r="141" spans="1:20">
      <c r="B141" s="225"/>
      <c r="C141" s="225"/>
      <c r="D141" s="529" t="s">
        <v>132</v>
      </c>
      <c r="E141" s="529"/>
      <c r="F141" s="529"/>
      <c r="G141" s="529"/>
      <c r="H141" s="226">
        <v>5</v>
      </c>
      <c r="I141" s="225"/>
      <c r="J141" s="225"/>
      <c r="K141" s="530" t="s">
        <v>133</v>
      </c>
      <c r="L141" s="531"/>
      <c r="M141" s="531"/>
      <c r="N141" s="531"/>
      <c r="O141" s="531"/>
      <c r="P141" s="532"/>
      <c r="Q141" s="448" t="s">
        <v>134</v>
      </c>
      <c r="R141" s="448"/>
      <c r="S141" s="448"/>
      <c r="T141" s="448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33" t="s">
        <v>135</v>
      </c>
      <c r="E144" s="534"/>
      <c r="F144" s="534"/>
      <c r="G144" s="534"/>
      <c r="H144" s="534"/>
      <c r="I144" s="534"/>
      <c r="J144" s="534"/>
      <c r="K144" s="534"/>
      <c r="L144" s="534"/>
      <c r="M144" s="534"/>
      <c r="N144" s="534"/>
      <c r="O144" s="535"/>
      <c r="P144" s="518" t="s">
        <v>136</v>
      </c>
      <c r="Q144" s="519"/>
      <c r="R144" s="520"/>
      <c r="S144" s="524" t="s">
        <v>137</v>
      </c>
      <c r="T144" s="526" t="s">
        <v>138</v>
      </c>
    </row>
    <row r="145" spans="2:20" s="1" customFormat="1" ht="29" customHeight="1" thickBot="1">
      <c r="B145" s="228" t="s">
        <v>139</v>
      </c>
      <c r="C145" s="229"/>
      <c r="D145" s="230">
        <v>1</v>
      </c>
      <c r="E145" s="528">
        <v>2</v>
      </c>
      <c r="F145" s="528"/>
      <c r="G145" s="316">
        <v>3</v>
      </c>
      <c r="H145" s="528">
        <v>4</v>
      </c>
      <c r="I145" s="528"/>
      <c r="J145" s="528">
        <v>5</v>
      </c>
      <c r="K145" s="528"/>
      <c r="L145" s="528"/>
      <c r="M145" s="528"/>
      <c r="N145" s="316">
        <v>6</v>
      </c>
      <c r="O145" s="231">
        <v>7</v>
      </c>
      <c r="P145" s="521"/>
      <c r="Q145" s="522"/>
      <c r="R145" s="523"/>
      <c r="S145" s="525"/>
      <c r="T145" s="527"/>
    </row>
    <row r="146" spans="2:20" ht="14.45" customHeight="1">
      <c r="B146" s="500" t="str">
        <f>IF(XIII!C14="","",XIII!C14)</f>
        <v/>
      </c>
      <c r="C146" s="501"/>
      <c r="D146" s="506">
        <f>IF(XIII!F14="","",XIII!F14)</f>
        <v>9</v>
      </c>
      <c r="E146" s="509">
        <f>IF(XIII!H14="","",XIII!H14)</f>
        <v>11</v>
      </c>
      <c r="F146" s="510"/>
      <c r="G146" s="471">
        <f>IF(XIII!J14="","",XIII!J14)</f>
        <v>11</v>
      </c>
      <c r="H146" s="509">
        <f>IF(XIII!L14="","",XIII!L14)</f>
        <v>9</v>
      </c>
      <c r="I146" s="510"/>
      <c r="J146" s="509">
        <f>IF(XIII!N14="","",XIII!N14)</f>
        <v>11</v>
      </c>
      <c r="K146" s="515"/>
      <c r="L146" s="515"/>
      <c r="M146" s="510"/>
      <c r="N146" s="471" t="str">
        <f>IF(XIII!P14="","",XIII!P14)</f>
        <v/>
      </c>
      <c r="O146" s="474" t="str">
        <f>IF(XIII!R14="","",XIII!R14)</f>
        <v/>
      </c>
      <c r="P146" s="477">
        <f>IF(XIII!T14="","",XIII!T14)</f>
        <v>3</v>
      </c>
      <c r="Q146" s="478"/>
      <c r="R146" s="479"/>
      <c r="S146" s="499"/>
      <c r="T146" s="232" t="s">
        <v>140</v>
      </c>
    </row>
    <row r="147" spans="2:20" ht="14.45" customHeight="1">
      <c r="B147" s="502"/>
      <c r="C147" s="503"/>
      <c r="D147" s="507"/>
      <c r="E147" s="511"/>
      <c r="F147" s="512"/>
      <c r="G147" s="472"/>
      <c r="H147" s="511"/>
      <c r="I147" s="512"/>
      <c r="J147" s="511"/>
      <c r="K147" s="516"/>
      <c r="L147" s="516"/>
      <c r="M147" s="512"/>
      <c r="N147" s="472"/>
      <c r="O147" s="475"/>
      <c r="P147" s="480"/>
      <c r="Q147" s="481"/>
      <c r="R147" s="482"/>
      <c r="S147" s="487"/>
      <c r="T147" s="233" t="s">
        <v>141</v>
      </c>
    </row>
    <row r="148" spans="2:20" ht="14.45" customHeight="1">
      <c r="B148" s="502"/>
      <c r="C148" s="503"/>
      <c r="D148" s="507"/>
      <c r="E148" s="511"/>
      <c r="F148" s="512"/>
      <c r="G148" s="472"/>
      <c r="H148" s="511"/>
      <c r="I148" s="512"/>
      <c r="J148" s="511"/>
      <c r="K148" s="516"/>
      <c r="L148" s="516"/>
      <c r="M148" s="512"/>
      <c r="N148" s="472"/>
      <c r="O148" s="475"/>
      <c r="P148" s="480"/>
      <c r="Q148" s="481"/>
      <c r="R148" s="482"/>
      <c r="S148" s="487"/>
      <c r="T148" s="233"/>
    </row>
    <row r="149" spans="2:20" ht="15" customHeight="1" thickBot="1">
      <c r="B149" s="504"/>
      <c r="C149" s="505"/>
      <c r="D149" s="508"/>
      <c r="E149" s="513"/>
      <c r="F149" s="514"/>
      <c r="G149" s="473"/>
      <c r="H149" s="513"/>
      <c r="I149" s="514"/>
      <c r="J149" s="513"/>
      <c r="K149" s="517"/>
      <c r="L149" s="517"/>
      <c r="M149" s="514"/>
      <c r="N149" s="473"/>
      <c r="O149" s="476"/>
      <c r="P149" s="483"/>
      <c r="Q149" s="484"/>
      <c r="R149" s="485"/>
      <c r="S149" s="488"/>
      <c r="T149" s="234" t="s">
        <v>142</v>
      </c>
    </row>
    <row r="150" spans="2:20" ht="14.45" customHeight="1">
      <c r="B150" s="500" t="str">
        <f>IF(XIII!E14="","",XIII!E14)</f>
        <v/>
      </c>
      <c r="C150" s="501"/>
      <c r="D150" s="506">
        <f>IF(XIII!G14="","",XIII!G14)</f>
        <v>11</v>
      </c>
      <c r="E150" s="509">
        <f>IF(XIII!I14="","",XIII!I14)</f>
        <v>6</v>
      </c>
      <c r="F150" s="510"/>
      <c r="G150" s="471">
        <f>IF(XIII!K14="","",XIII!K14)</f>
        <v>6</v>
      </c>
      <c r="H150" s="509">
        <f>IF(XIII!M14="","",XIII!M14)</f>
        <v>11</v>
      </c>
      <c r="I150" s="510"/>
      <c r="J150" s="509">
        <f>IF(XIII!O14="","",XIII!O14)</f>
        <v>6</v>
      </c>
      <c r="K150" s="515"/>
      <c r="L150" s="515"/>
      <c r="M150" s="510"/>
      <c r="N150" s="471" t="str">
        <f>IF(XIII!Q14="","",XIII!Q14)</f>
        <v/>
      </c>
      <c r="O150" s="474" t="str">
        <f>IF(XIII!S14="","",XIII!S14)</f>
        <v/>
      </c>
      <c r="P150" s="477">
        <f>IF(XIII!U14="","",XIII!U14)</f>
        <v>2</v>
      </c>
      <c r="Q150" s="478"/>
      <c r="R150" s="479"/>
      <c r="S150" s="486"/>
      <c r="T150" s="233" t="s">
        <v>140</v>
      </c>
    </row>
    <row r="151" spans="2:20" ht="14.45" customHeight="1">
      <c r="B151" s="502"/>
      <c r="C151" s="503"/>
      <c r="D151" s="507"/>
      <c r="E151" s="511"/>
      <c r="F151" s="512"/>
      <c r="G151" s="472"/>
      <c r="H151" s="511"/>
      <c r="I151" s="512"/>
      <c r="J151" s="511"/>
      <c r="K151" s="516"/>
      <c r="L151" s="516"/>
      <c r="M151" s="512"/>
      <c r="N151" s="472"/>
      <c r="O151" s="475"/>
      <c r="P151" s="480"/>
      <c r="Q151" s="481"/>
      <c r="R151" s="482"/>
      <c r="S151" s="487"/>
      <c r="T151" s="233" t="s">
        <v>141</v>
      </c>
    </row>
    <row r="152" spans="2:20" ht="14.45" customHeight="1">
      <c r="B152" s="502"/>
      <c r="C152" s="503"/>
      <c r="D152" s="507"/>
      <c r="E152" s="511"/>
      <c r="F152" s="512"/>
      <c r="G152" s="472"/>
      <c r="H152" s="511"/>
      <c r="I152" s="512"/>
      <c r="J152" s="511"/>
      <c r="K152" s="516"/>
      <c r="L152" s="516"/>
      <c r="M152" s="512"/>
      <c r="N152" s="472"/>
      <c r="O152" s="475"/>
      <c r="P152" s="480"/>
      <c r="Q152" s="481"/>
      <c r="R152" s="482"/>
      <c r="S152" s="487"/>
      <c r="T152" s="233"/>
    </row>
    <row r="153" spans="2:20" ht="15" customHeight="1" thickBot="1">
      <c r="B153" s="504"/>
      <c r="C153" s="505"/>
      <c r="D153" s="508"/>
      <c r="E153" s="513"/>
      <c r="F153" s="514"/>
      <c r="G153" s="473"/>
      <c r="H153" s="513"/>
      <c r="I153" s="514"/>
      <c r="J153" s="513"/>
      <c r="K153" s="517"/>
      <c r="L153" s="517"/>
      <c r="M153" s="514"/>
      <c r="N153" s="473"/>
      <c r="O153" s="476"/>
      <c r="P153" s="483"/>
      <c r="Q153" s="484"/>
      <c r="R153" s="485"/>
      <c r="S153" s="488"/>
      <c r="T153" s="234" t="s">
        <v>142</v>
      </c>
    </row>
    <row r="155" spans="2:20" ht="14.65" thickBot="1">
      <c r="B155" s="225" t="s">
        <v>144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89" t="s">
        <v>143</v>
      </c>
      <c r="O155" s="489"/>
      <c r="P155" s="489"/>
      <c r="Q155" s="489"/>
      <c r="R155" s="489"/>
      <c r="S155" s="489"/>
      <c r="T155" s="489"/>
    </row>
    <row r="156" spans="2:20" ht="30.75" customHeight="1" thickBot="1">
      <c r="B156" s="490" t="str">
        <f>IF(P146=P150,"",IF(P146&gt;P150,B146,B150))</f>
        <v/>
      </c>
      <c r="C156" s="491"/>
      <c r="D156" s="491"/>
      <c r="E156" s="492"/>
      <c r="F156" s="493" t="s">
        <v>145</v>
      </c>
      <c r="G156" s="493"/>
      <c r="H156" s="496">
        <f>IF(B156=B146,P146,P150)</f>
        <v>3</v>
      </c>
      <c r="I156" s="497"/>
      <c r="J156" s="236" t="s">
        <v>146</v>
      </c>
      <c r="K156" s="497">
        <f>IF(H156=P146,P150,P146)</f>
        <v>2</v>
      </c>
      <c r="L156" s="497"/>
      <c r="M156" s="498"/>
      <c r="N156" s="494"/>
      <c r="O156" s="494"/>
      <c r="P156" s="494"/>
      <c r="Q156" s="494"/>
      <c r="R156" s="494"/>
      <c r="S156" s="494"/>
      <c r="T156" s="495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63" t="s">
        <v>147</v>
      </c>
      <c r="C159" s="464"/>
      <c r="D159" s="464"/>
      <c r="E159" s="464"/>
      <c r="F159" s="464"/>
      <c r="G159" s="464"/>
      <c r="H159" s="465"/>
      <c r="I159" s="444" t="s">
        <v>148</v>
      </c>
      <c r="J159" s="464"/>
      <c r="K159" s="464"/>
      <c r="L159" s="464"/>
      <c r="M159" s="464"/>
      <c r="N159" s="464"/>
      <c r="O159" s="464"/>
      <c r="P159" s="464"/>
      <c r="Q159" s="464"/>
      <c r="R159" s="464"/>
      <c r="S159" s="464"/>
      <c r="T159" s="465"/>
    </row>
    <row r="160" spans="2:20">
      <c r="B160" s="466"/>
      <c r="C160" s="467"/>
      <c r="D160" s="468" t="s">
        <v>149</v>
      </c>
      <c r="E160" s="469"/>
      <c r="F160" s="469"/>
      <c r="G160" s="469"/>
      <c r="H160" s="470"/>
      <c r="I160" s="469"/>
      <c r="J160" s="469"/>
      <c r="K160" s="469"/>
      <c r="L160" s="469"/>
      <c r="M160" s="469"/>
      <c r="N160" s="469"/>
      <c r="O160" s="469"/>
      <c r="P160" s="469"/>
      <c r="Q160" s="467"/>
      <c r="R160" s="468" t="s">
        <v>149</v>
      </c>
      <c r="S160" s="469"/>
      <c r="T160" s="470"/>
    </row>
    <row r="161" spans="1:20">
      <c r="B161" s="453"/>
      <c r="C161" s="454"/>
      <c r="D161" s="455" t="s">
        <v>140</v>
      </c>
      <c r="E161" s="456"/>
      <c r="F161" s="456"/>
      <c r="G161" s="456"/>
      <c r="H161" s="457"/>
      <c r="I161" s="456"/>
      <c r="J161" s="456"/>
      <c r="K161" s="456"/>
      <c r="L161" s="456"/>
      <c r="M161" s="456"/>
      <c r="N161" s="456"/>
      <c r="O161" s="456"/>
      <c r="P161" s="456"/>
      <c r="Q161" s="454"/>
      <c r="R161" s="455" t="s">
        <v>140</v>
      </c>
      <c r="S161" s="456"/>
      <c r="T161" s="457"/>
    </row>
    <row r="162" spans="1:20" ht="14.65" thickBot="1">
      <c r="B162" s="458"/>
      <c r="C162" s="459"/>
      <c r="D162" s="460" t="s">
        <v>150</v>
      </c>
      <c r="E162" s="461"/>
      <c r="F162" s="461"/>
      <c r="G162" s="461"/>
      <c r="H162" s="462"/>
      <c r="I162" s="461"/>
      <c r="J162" s="461"/>
      <c r="K162" s="461"/>
      <c r="L162" s="461"/>
      <c r="M162" s="461"/>
      <c r="N162" s="461"/>
      <c r="O162" s="461"/>
      <c r="P162" s="461"/>
      <c r="Q162" s="459"/>
      <c r="R162" s="460" t="s">
        <v>150</v>
      </c>
      <c r="S162" s="461"/>
      <c r="T162" s="462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42" t="s">
        <v>151</v>
      </c>
      <c r="C164" s="443"/>
      <c r="D164" s="443"/>
      <c r="E164" s="443"/>
      <c r="F164" s="443"/>
      <c r="G164" s="443"/>
      <c r="H164" s="444"/>
      <c r="I164" s="445" t="s">
        <v>152</v>
      </c>
      <c r="J164" s="443"/>
      <c r="K164" s="443"/>
      <c r="L164" s="443"/>
      <c r="M164" s="443"/>
      <c r="N164" s="443"/>
      <c r="O164" s="443"/>
      <c r="P164" s="443"/>
      <c r="Q164" s="443"/>
      <c r="R164" s="443"/>
      <c r="S164" s="443"/>
      <c r="T164" s="446"/>
    </row>
    <row r="165" spans="1:20" ht="28.25" customHeight="1">
      <c r="B165" s="447"/>
      <c r="C165" s="448"/>
      <c r="D165" s="448"/>
      <c r="E165" s="448"/>
      <c r="F165" s="448"/>
      <c r="G165" s="448"/>
      <c r="H165" s="448"/>
      <c r="I165" s="448"/>
      <c r="J165" s="448"/>
      <c r="K165" s="448"/>
      <c r="L165" s="448"/>
      <c r="M165" s="448"/>
      <c r="N165" s="448"/>
      <c r="O165" s="448"/>
      <c r="P165" s="448"/>
      <c r="Q165" s="448"/>
      <c r="R165" s="448"/>
      <c r="S165" s="448"/>
      <c r="T165" s="449"/>
    </row>
    <row r="166" spans="1:20" ht="28.25" customHeight="1" thickBot="1">
      <c r="B166" s="450"/>
      <c r="C166" s="451"/>
      <c r="D166" s="451"/>
      <c r="E166" s="451"/>
      <c r="F166" s="451"/>
      <c r="G166" s="451"/>
      <c r="H166" s="451"/>
      <c r="I166" s="451"/>
      <c r="J166" s="451"/>
      <c r="K166" s="451"/>
      <c r="L166" s="451"/>
      <c r="M166" s="451"/>
      <c r="N166" s="451"/>
      <c r="O166" s="451"/>
      <c r="P166" s="451"/>
      <c r="Q166" s="451"/>
      <c r="R166" s="451"/>
      <c r="S166" s="451"/>
      <c r="T166" s="452"/>
    </row>
    <row r="173" spans="1:20" ht="29" customHeight="1" thickBot="1">
      <c r="A173" s="235">
        <v>5</v>
      </c>
    </row>
    <row r="174" spans="1:20" ht="15.75">
      <c r="E174" s="536" t="s">
        <v>124</v>
      </c>
      <c r="F174" s="537"/>
      <c r="G174" s="537"/>
      <c r="H174" s="537"/>
      <c r="I174" s="537"/>
      <c r="J174" s="537"/>
      <c r="K174" s="537"/>
      <c r="L174" s="537"/>
      <c r="M174" s="537"/>
      <c r="N174" s="537"/>
      <c r="O174" s="538"/>
    </row>
    <row r="175" spans="1:20" ht="15.75">
      <c r="E175" s="539" t="e">
        <f>IF(#REF!="","",#REF!)</f>
        <v>#REF!</v>
      </c>
      <c r="F175" s="540"/>
      <c r="G175" s="540"/>
      <c r="H175" s="540"/>
      <c r="I175" s="540"/>
      <c r="J175" s="540"/>
      <c r="K175" s="540"/>
      <c r="L175" s="540"/>
      <c r="M175" s="540"/>
      <c r="N175" s="540"/>
      <c r="O175" s="541"/>
    </row>
    <row r="176" spans="1:20" ht="15.75">
      <c r="E176" s="539" t="e">
        <f>IF(#REF!="","",#REF!)</f>
        <v>#REF!</v>
      </c>
      <c r="F176" s="540"/>
      <c r="G176" s="540"/>
      <c r="H176" s="540"/>
      <c r="I176" s="540"/>
      <c r="J176" s="540"/>
      <c r="K176" s="540"/>
      <c r="L176" s="540"/>
      <c r="M176" s="540"/>
      <c r="N176" s="540"/>
      <c r="O176" s="541"/>
    </row>
    <row r="177" spans="2:20" ht="15.75">
      <c r="E177" s="539"/>
      <c r="F177" s="540"/>
      <c r="G177" s="540"/>
      <c r="H177" s="540"/>
      <c r="I177" s="540"/>
      <c r="J177" s="540"/>
      <c r="K177" s="540"/>
      <c r="L177" s="540"/>
      <c r="M177" s="540"/>
      <c r="N177" s="540"/>
      <c r="O177" s="541"/>
    </row>
    <row r="178" spans="2:20" ht="15.75">
      <c r="E178" s="542" t="e">
        <f>IF(#REF!="","",#REF!)</f>
        <v>#REF!</v>
      </c>
      <c r="F178" s="543"/>
      <c r="G178" s="543"/>
      <c r="H178" s="543"/>
      <c r="I178" s="543"/>
      <c r="J178" s="543"/>
      <c r="K178" s="543"/>
      <c r="L178" s="543"/>
      <c r="M178" s="543"/>
      <c r="N178" s="543"/>
      <c r="O178" s="544"/>
    </row>
    <row r="179" spans="2:20" ht="16.149999999999999" thickBot="1">
      <c r="E179" s="545" t="e">
        <f>IF(#REF!="","",#REF!)</f>
        <v>#REF!</v>
      </c>
      <c r="F179" s="546"/>
      <c r="G179" s="546"/>
      <c r="H179" s="546"/>
      <c r="I179" s="546"/>
      <c r="J179" s="546"/>
      <c r="K179" s="546"/>
      <c r="L179" s="546"/>
      <c r="M179" s="546"/>
      <c r="N179" s="546"/>
      <c r="O179" s="547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128</v>
      </c>
      <c r="C182" s="448" t="s">
        <v>189</v>
      </c>
      <c r="D182" s="448"/>
      <c r="E182" s="448"/>
      <c r="F182" s="448"/>
      <c r="G182" s="448"/>
      <c r="H182" s="448"/>
      <c r="I182" s="225"/>
      <c r="J182" s="225"/>
      <c r="K182" s="448" t="s">
        <v>129</v>
      </c>
      <c r="L182" s="448"/>
      <c r="M182" s="448"/>
      <c r="N182" s="448"/>
      <c r="O182" s="448"/>
      <c r="P182" s="448"/>
      <c r="Q182" s="448" t="s">
        <v>130</v>
      </c>
      <c r="R182" s="448"/>
      <c r="S182" s="448"/>
      <c r="T182" s="226" t="s">
        <v>131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48"/>
      <c r="L183" s="448"/>
      <c r="M183" s="448"/>
      <c r="N183" s="448"/>
      <c r="O183" s="448"/>
      <c r="P183" s="448"/>
      <c r="Q183" s="448"/>
      <c r="R183" s="448"/>
      <c r="S183" s="448"/>
      <c r="T183" s="227"/>
    </row>
    <row r="184" spans="2:20">
      <c r="B184" s="225"/>
      <c r="C184" s="225"/>
      <c r="D184" s="529" t="s">
        <v>132</v>
      </c>
      <c r="E184" s="529"/>
      <c r="F184" s="529"/>
      <c r="G184" s="529"/>
      <c r="H184" s="226">
        <v>5</v>
      </c>
      <c r="I184" s="225"/>
      <c r="J184" s="225"/>
      <c r="K184" s="530" t="s">
        <v>133</v>
      </c>
      <c r="L184" s="531"/>
      <c r="M184" s="531"/>
      <c r="N184" s="531"/>
      <c r="O184" s="531"/>
      <c r="P184" s="532"/>
      <c r="Q184" s="448" t="s">
        <v>134</v>
      </c>
      <c r="R184" s="448"/>
      <c r="S184" s="448"/>
      <c r="T184" s="448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33" t="s">
        <v>135</v>
      </c>
      <c r="E187" s="534"/>
      <c r="F187" s="534"/>
      <c r="G187" s="534"/>
      <c r="H187" s="534"/>
      <c r="I187" s="534"/>
      <c r="J187" s="534"/>
      <c r="K187" s="534"/>
      <c r="L187" s="534"/>
      <c r="M187" s="534"/>
      <c r="N187" s="534"/>
      <c r="O187" s="535"/>
      <c r="P187" s="518" t="s">
        <v>136</v>
      </c>
      <c r="Q187" s="519"/>
      <c r="R187" s="520"/>
      <c r="S187" s="524" t="s">
        <v>137</v>
      </c>
      <c r="T187" s="526" t="s">
        <v>138</v>
      </c>
    </row>
    <row r="188" spans="2:20" s="1" customFormat="1" ht="29" customHeight="1" thickBot="1">
      <c r="B188" s="228" t="s">
        <v>139</v>
      </c>
      <c r="C188" s="229"/>
      <c r="D188" s="230">
        <v>1</v>
      </c>
      <c r="E188" s="528">
        <v>2</v>
      </c>
      <c r="F188" s="528"/>
      <c r="G188" s="316">
        <v>3</v>
      </c>
      <c r="H188" s="528">
        <v>4</v>
      </c>
      <c r="I188" s="528"/>
      <c r="J188" s="528">
        <v>5</v>
      </c>
      <c r="K188" s="528"/>
      <c r="L188" s="528"/>
      <c r="M188" s="528"/>
      <c r="N188" s="316">
        <v>6</v>
      </c>
      <c r="O188" s="231">
        <v>7</v>
      </c>
      <c r="P188" s="521"/>
      <c r="Q188" s="522"/>
      <c r="R188" s="523"/>
      <c r="S188" s="525"/>
      <c r="T188" s="527"/>
    </row>
    <row r="189" spans="2:20">
      <c r="B189" s="500" t="str">
        <f>IF(XIII!C17="","",XIII!C17)</f>
        <v/>
      </c>
      <c r="C189" s="501"/>
      <c r="D189" s="506">
        <f>IF(XIII!F17="","",XIII!F17)</f>
        <v>11</v>
      </c>
      <c r="E189" s="509">
        <f>IF(XIII!H17="","",XIII!H17)</f>
        <v>11</v>
      </c>
      <c r="F189" s="510"/>
      <c r="G189" s="471">
        <f>IF(XIII!J17="","",XIII!J17)</f>
        <v>11</v>
      </c>
      <c r="H189" s="509" t="str">
        <f>IF(XIII!L17="","",XIII!L17)</f>
        <v/>
      </c>
      <c r="I189" s="510"/>
      <c r="J189" s="509" t="str">
        <f>IF(XIII!N17="","",XIII!N17)</f>
        <v/>
      </c>
      <c r="K189" s="515"/>
      <c r="L189" s="515"/>
      <c r="M189" s="510"/>
      <c r="N189" s="471" t="str">
        <f>IF(XIII!P17="","",XIII!P17)</f>
        <v/>
      </c>
      <c r="O189" s="474" t="str">
        <f>IF(XIII!R17="","",XIII!R17)</f>
        <v/>
      </c>
      <c r="P189" s="477">
        <f>IF(XIII!T17="","",XIII!T17)</f>
        <v>3</v>
      </c>
      <c r="Q189" s="478"/>
      <c r="R189" s="479"/>
      <c r="S189" s="499"/>
      <c r="T189" s="232" t="s">
        <v>140</v>
      </c>
    </row>
    <row r="190" spans="2:20">
      <c r="B190" s="502"/>
      <c r="C190" s="503"/>
      <c r="D190" s="507"/>
      <c r="E190" s="511"/>
      <c r="F190" s="512"/>
      <c r="G190" s="472"/>
      <c r="H190" s="511"/>
      <c r="I190" s="512"/>
      <c r="J190" s="511"/>
      <c r="K190" s="516"/>
      <c r="L190" s="516"/>
      <c r="M190" s="512"/>
      <c r="N190" s="472"/>
      <c r="O190" s="475"/>
      <c r="P190" s="480"/>
      <c r="Q190" s="481"/>
      <c r="R190" s="482"/>
      <c r="S190" s="487"/>
      <c r="T190" s="233" t="s">
        <v>141</v>
      </c>
    </row>
    <row r="191" spans="2:20">
      <c r="B191" s="502"/>
      <c r="C191" s="503"/>
      <c r="D191" s="507"/>
      <c r="E191" s="511"/>
      <c r="F191" s="512"/>
      <c r="G191" s="472"/>
      <c r="H191" s="511"/>
      <c r="I191" s="512"/>
      <c r="J191" s="511"/>
      <c r="K191" s="516"/>
      <c r="L191" s="516"/>
      <c r="M191" s="512"/>
      <c r="N191" s="472"/>
      <c r="O191" s="475"/>
      <c r="P191" s="480"/>
      <c r="Q191" s="481"/>
      <c r="R191" s="482"/>
      <c r="S191" s="487"/>
      <c r="T191" s="233"/>
    </row>
    <row r="192" spans="2:20" ht="14.65" thickBot="1">
      <c r="B192" s="504"/>
      <c r="C192" s="505"/>
      <c r="D192" s="508"/>
      <c r="E192" s="513"/>
      <c r="F192" s="514"/>
      <c r="G192" s="473"/>
      <c r="H192" s="513"/>
      <c r="I192" s="514"/>
      <c r="J192" s="513"/>
      <c r="K192" s="517"/>
      <c r="L192" s="517"/>
      <c r="M192" s="514"/>
      <c r="N192" s="473"/>
      <c r="O192" s="476"/>
      <c r="P192" s="483"/>
      <c r="Q192" s="484"/>
      <c r="R192" s="485"/>
      <c r="S192" s="488"/>
      <c r="T192" s="234" t="s">
        <v>142</v>
      </c>
    </row>
    <row r="193" spans="2:20">
      <c r="B193" s="500" t="str">
        <f>IF(XIII!E17="","",XIII!E17)</f>
        <v/>
      </c>
      <c r="C193" s="501"/>
      <c r="D193" s="506">
        <f>IF(XIII!G17="","",XIII!G17)</f>
        <v>5</v>
      </c>
      <c r="E193" s="509">
        <f>IF(XIII!I17="","",XIII!I17)</f>
        <v>5</v>
      </c>
      <c r="F193" s="510"/>
      <c r="G193" s="471">
        <f>IF(XIII!K17="","",XIII!K17)</f>
        <v>5</v>
      </c>
      <c r="H193" s="509" t="str">
        <f>IF(XIII!M17="","",XIII!M17)</f>
        <v/>
      </c>
      <c r="I193" s="510"/>
      <c r="J193" s="509" t="str">
        <f>IF(XIII!O17="","",XIII!O17)</f>
        <v/>
      </c>
      <c r="K193" s="515"/>
      <c r="L193" s="515"/>
      <c r="M193" s="510"/>
      <c r="N193" s="471" t="str">
        <f>IF(XIII!Q17="","",XIII!Q17)</f>
        <v/>
      </c>
      <c r="O193" s="474" t="str">
        <f>IF(XIII!S17="","",XIII!S17)</f>
        <v/>
      </c>
      <c r="P193" s="477">
        <f>IF(XIII!U17="","",XIII!U17)</f>
        <v>0</v>
      </c>
      <c r="Q193" s="478"/>
      <c r="R193" s="479"/>
      <c r="S193" s="486"/>
      <c r="T193" s="233" t="s">
        <v>140</v>
      </c>
    </row>
    <row r="194" spans="2:20">
      <c r="B194" s="502"/>
      <c r="C194" s="503"/>
      <c r="D194" s="507"/>
      <c r="E194" s="511"/>
      <c r="F194" s="512"/>
      <c r="G194" s="472"/>
      <c r="H194" s="511"/>
      <c r="I194" s="512"/>
      <c r="J194" s="511"/>
      <c r="K194" s="516"/>
      <c r="L194" s="516"/>
      <c r="M194" s="512"/>
      <c r="N194" s="472"/>
      <c r="O194" s="475"/>
      <c r="P194" s="480"/>
      <c r="Q194" s="481"/>
      <c r="R194" s="482"/>
      <c r="S194" s="487"/>
      <c r="T194" s="233" t="s">
        <v>141</v>
      </c>
    </row>
    <row r="195" spans="2:20">
      <c r="B195" s="502"/>
      <c r="C195" s="503"/>
      <c r="D195" s="507"/>
      <c r="E195" s="511"/>
      <c r="F195" s="512"/>
      <c r="G195" s="472"/>
      <c r="H195" s="511"/>
      <c r="I195" s="512"/>
      <c r="J195" s="511"/>
      <c r="K195" s="516"/>
      <c r="L195" s="516"/>
      <c r="M195" s="512"/>
      <c r="N195" s="472"/>
      <c r="O195" s="475"/>
      <c r="P195" s="480"/>
      <c r="Q195" s="481"/>
      <c r="R195" s="482"/>
      <c r="S195" s="487"/>
      <c r="T195" s="233"/>
    </row>
    <row r="196" spans="2:20" ht="14.65" thickBot="1">
      <c r="B196" s="504"/>
      <c r="C196" s="505"/>
      <c r="D196" s="508"/>
      <c r="E196" s="513"/>
      <c r="F196" s="514"/>
      <c r="G196" s="473"/>
      <c r="H196" s="513"/>
      <c r="I196" s="514"/>
      <c r="J196" s="513"/>
      <c r="K196" s="517"/>
      <c r="L196" s="517"/>
      <c r="M196" s="514"/>
      <c r="N196" s="473"/>
      <c r="O196" s="476"/>
      <c r="P196" s="483"/>
      <c r="Q196" s="484"/>
      <c r="R196" s="485"/>
      <c r="S196" s="488"/>
      <c r="T196" s="234" t="s">
        <v>142</v>
      </c>
    </row>
    <row r="198" spans="2:20" ht="14.65" thickBot="1">
      <c r="B198" s="225" t="s">
        <v>144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89" t="s">
        <v>143</v>
      </c>
      <c r="O198" s="489"/>
      <c r="P198" s="489"/>
      <c r="Q198" s="489"/>
      <c r="R198" s="489"/>
      <c r="S198" s="489"/>
      <c r="T198" s="489"/>
    </row>
    <row r="199" spans="2:20" ht="30.75" customHeight="1" thickBot="1">
      <c r="B199" s="490" t="str">
        <f>IF(P189=P193,"",IF(P189&gt;P193,B189,B193))</f>
        <v/>
      </c>
      <c r="C199" s="491"/>
      <c r="D199" s="491"/>
      <c r="E199" s="492"/>
      <c r="F199" s="493" t="s">
        <v>145</v>
      </c>
      <c r="G199" s="493"/>
      <c r="H199" s="496">
        <f>IF(B199=B189,P189,P193)</f>
        <v>3</v>
      </c>
      <c r="I199" s="497"/>
      <c r="J199" s="236" t="s">
        <v>146</v>
      </c>
      <c r="K199" s="497">
        <f>IF(H199=P189,P193,P189)</f>
        <v>0</v>
      </c>
      <c r="L199" s="497"/>
      <c r="M199" s="498"/>
      <c r="N199" s="494"/>
      <c r="O199" s="494"/>
      <c r="P199" s="494"/>
      <c r="Q199" s="494"/>
      <c r="R199" s="494"/>
      <c r="S199" s="494"/>
      <c r="T199" s="495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63" t="s">
        <v>147</v>
      </c>
      <c r="C202" s="464"/>
      <c r="D202" s="464"/>
      <c r="E202" s="464"/>
      <c r="F202" s="464"/>
      <c r="G202" s="464"/>
      <c r="H202" s="465"/>
      <c r="I202" s="444" t="s">
        <v>148</v>
      </c>
      <c r="J202" s="464"/>
      <c r="K202" s="464"/>
      <c r="L202" s="464"/>
      <c r="M202" s="464"/>
      <c r="N202" s="464"/>
      <c r="O202" s="464"/>
      <c r="P202" s="464"/>
      <c r="Q202" s="464"/>
      <c r="R202" s="464"/>
      <c r="S202" s="464"/>
      <c r="T202" s="465"/>
    </row>
    <row r="203" spans="2:20">
      <c r="B203" s="466"/>
      <c r="C203" s="467"/>
      <c r="D203" s="468" t="s">
        <v>149</v>
      </c>
      <c r="E203" s="469"/>
      <c r="F203" s="469"/>
      <c r="G203" s="469"/>
      <c r="H203" s="470"/>
      <c r="I203" s="469"/>
      <c r="J203" s="469"/>
      <c r="K203" s="469"/>
      <c r="L203" s="469"/>
      <c r="M203" s="469"/>
      <c r="N203" s="469"/>
      <c r="O203" s="469"/>
      <c r="P203" s="469"/>
      <c r="Q203" s="467"/>
      <c r="R203" s="468" t="s">
        <v>149</v>
      </c>
      <c r="S203" s="469"/>
      <c r="T203" s="470"/>
    </row>
    <row r="204" spans="2:20">
      <c r="B204" s="453"/>
      <c r="C204" s="454"/>
      <c r="D204" s="455" t="s">
        <v>140</v>
      </c>
      <c r="E204" s="456"/>
      <c r="F204" s="456"/>
      <c r="G204" s="456"/>
      <c r="H204" s="457"/>
      <c r="I204" s="456"/>
      <c r="J204" s="456"/>
      <c r="K204" s="456"/>
      <c r="L204" s="456"/>
      <c r="M204" s="456"/>
      <c r="N204" s="456"/>
      <c r="O204" s="456"/>
      <c r="P204" s="456"/>
      <c r="Q204" s="454"/>
      <c r="R204" s="455" t="s">
        <v>140</v>
      </c>
      <c r="S204" s="456"/>
      <c r="T204" s="457"/>
    </row>
    <row r="205" spans="2:20" ht="14.65" thickBot="1">
      <c r="B205" s="458"/>
      <c r="C205" s="459"/>
      <c r="D205" s="460" t="s">
        <v>150</v>
      </c>
      <c r="E205" s="461"/>
      <c r="F205" s="461"/>
      <c r="G205" s="461"/>
      <c r="H205" s="462"/>
      <c r="I205" s="461"/>
      <c r="J205" s="461"/>
      <c r="K205" s="461"/>
      <c r="L205" s="461"/>
      <c r="M205" s="461"/>
      <c r="N205" s="461"/>
      <c r="O205" s="461"/>
      <c r="P205" s="461"/>
      <c r="Q205" s="459"/>
      <c r="R205" s="460" t="s">
        <v>150</v>
      </c>
      <c r="S205" s="461"/>
      <c r="T205" s="462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42" t="s">
        <v>151</v>
      </c>
      <c r="C207" s="443"/>
      <c r="D207" s="443"/>
      <c r="E207" s="443"/>
      <c r="F207" s="443"/>
      <c r="G207" s="443"/>
      <c r="H207" s="444"/>
      <c r="I207" s="445" t="s">
        <v>152</v>
      </c>
      <c r="J207" s="443"/>
      <c r="K207" s="443"/>
      <c r="L207" s="443"/>
      <c r="M207" s="443"/>
      <c r="N207" s="443"/>
      <c r="O207" s="443"/>
      <c r="P207" s="443"/>
      <c r="Q207" s="443"/>
      <c r="R207" s="443"/>
      <c r="S207" s="443"/>
      <c r="T207" s="446"/>
    </row>
    <row r="208" spans="2:20" ht="28.25" customHeight="1">
      <c r="B208" s="447"/>
      <c r="C208" s="448"/>
      <c r="D208" s="448"/>
      <c r="E208" s="448"/>
      <c r="F208" s="448"/>
      <c r="G208" s="448"/>
      <c r="H208" s="448"/>
      <c r="I208" s="448"/>
      <c r="J208" s="448"/>
      <c r="K208" s="448"/>
      <c r="L208" s="448"/>
      <c r="M208" s="448"/>
      <c r="N208" s="448"/>
      <c r="O208" s="448"/>
      <c r="P208" s="448"/>
      <c r="Q208" s="448"/>
      <c r="R208" s="448"/>
      <c r="S208" s="448"/>
      <c r="T208" s="449"/>
    </row>
    <row r="209" spans="1:20" ht="28.25" customHeight="1" thickBot="1">
      <c r="B209" s="450"/>
      <c r="C209" s="451"/>
      <c r="D209" s="451"/>
      <c r="E209" s="451"/>
      <c r="F209" s="451"/>
      <c r="G209" s="451"/>
      <c r="H209" s="451"/>
      <c r="I209" s="451"/>
      <c r="J209" s="451"/>
      <c r="K209" s="451"/>
      <c r="L209" s="451"/>
      <c r="M209" s="451"/>
      <c r="N209" s="451"/>
      <c r="O209" s="451"/>
      <c r="P209" s="451"/>
      <c r="Q209" s="451"/>
      <c r="R209" s="451"/>
      <c r="S209" s="451"/>
      <c r="T209" s="452"/>
    </row>
    <row r="216" spans="1:20" ht="29" customHeight="1" thickBot="1">
      <c r="A216" s="235">
        <v>6</v>
      </c>
    </row>
    <row r="217" spans="1:20" ht="15.75">
      <c r="E217" s="536" t="s">
        <v>124</v>
      </c>
      <c r="F217" s="537"/>
      <c r="G217" s="537"/>
      <c r="H217" s="537"/>
      <c r="I217" s="537"/>
      <c r="J217" s="537"/>
      <c r="K217" s="537"/>
      <c r="L217" s="537"/>
      <c r="M217" s="537"/>
      <c r="N217" s="537"/>
      <c r="O217" s="538"/>
    </row>
    <row r="218" spans="1:20" ht="15.75">
      <c r="E218" s="539" t="e">
        <f>IF(#REF!="","",#REF!)</f>
        <v>#REF!</v>
      </c>
      <c r="F218" s="540"/>
      <c r="G218" s="540"/>
      <c r="H218" s="540"/>
      <c r="I218" s="540"/>
      <c r="J218" s="540"/>
      <c r="K218" s="540"/>
      <c r="L218" s="540"/>
      <c r="M218" s="540"/>
      <c r="N218" s="540"/>
      <c r="O218" s="541"/>
    </row>
    <row r="219" spans="1:20" ht="15.75">
      <c r="E219" s="539" t="e">
        <f>IF(#REF!="","",#REF!)</f>
        <v>#REF!</v>
      </c>
      <c r="F219" s="540"/>
      <c r="G219" s="540"/>
      <c r="H219" s="540"/>
      <c r="I219" s="540"/>
      <c r="J219" s="540"/>
      <c r="K219" s="540"/>
      <c r="L219" s="540"/>
      <c r="M219" s="540"/>
      <c r="N219" s="540"/>
      <c r="O219" s="541"/>
    </row>
    <row r="220" spans="1:20" ht="15.75">
      <c r="E220" s="539"/>
      <c r="F220" s="540"/>
      <c r="G220" s="540"/>
      <c r="H220" s="540"/>
      <c r="I220" s="540"/>
      <c r="J220" s="540"/>
      <c r="K220" s="540"/>
      <c r="L220" s="540"/>
      <c r="M220" s="540"/>
      <c r="N220" s="540"/>
      <c r="O220" s="541"/>
    </row>
    <row r="221" spans="1:20" ht="15.75">
      <c r="E221" s="542" t="e">
        <f>IF(#REF!="","",#REF!)</f>
        <v>#REF!</v>
      </c>
      <c r="F221" s="543"/>
      <c r="G221" s="543"/>
      <c r="H221" s="543"/>
      <c r="I221" s="543"/>
      <c r="J221" s="543"/>
      <c r="K221" s="543"/>
      <c r="L221" s="543"/>
      <c r="M221" s="543"/>
      <c r="N221" s="543"/>
      <c r="O221" s="544"/>
    </row>
    <row r="222" spans="1:20" ht="16.149999999999999" thickBot="1">
      <c r="E222" s="545" t="e">
        <f>IF(#REF!="","",#REF!)</f>
        <v>#REF!</v>
      </c>
      <c r="F222" s="546"/>
      <c r="G222" s="546"/>
      <c r="H222" s="546"/>
      <c r="I222" s="546"/>
      <c r="J222" s="546"/>
      <c r="K222" s="546"/>
      <c r="L222" s="546"/>
      <c r="M222" s="546"/>
      <c r="N222" s="546"/>
      <c r="O222" s="547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128</v>
      </c>
      <c r="C225" s="448" t="s">
        <v>189</v>
      </c>
      <c r="D225" s="448"/>
      <c r="E225" s="448"/>
      <c r="F225" s="448"/>
      <c r="G225" s="448"/>
      <c r="H225" s="448"/>
      <c r="I225" s="225"/>
      <c r="J225" s="225"/>
      <c r="K225" s="448" t="s">
        <v>129</v>
      </c>
      <c r="L225" s="448"/>
      <c r="M225" s="448"/>
      <c r="N225" s="448"/>
      <c r="O225" s="448"/>
      <c r="P225" s="448"/>
      <c r="Q225" s="448" t="s">
        <v>130</v>
      </c>
      <c r="R225" s="448"/>
      <c r="S225" s="448"/>
      <c r="T225" s="226" t="s">
        <v>131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48"/>
      <c r="L226" s="448"/>
      <c r="M226" s="448"/>
      <c r="N226" s="448"/>
      <c r="O226" s="448"/>
      <c r="P226" s="448"/>
      <c r="Q226" s="448"/>
      <c r="R226" s="448"/>
      <c r="S226" s="448"/>
      <c r="T226" s="227"/>
    </row>
    <row r="227" spans="2:20">
      <c r="B227" s="225"/>
      <c r="C227" s="225"/>
      <c r="D227" s="529" t="s">
        <v>132</v>
      </c>
      <c r="E227" s="529"/>
      <c r="F227" s="529"/>
      <c r="G227" s="529"/>
      <c r="H227" s="315">
        <v>5</v>
      </c>
      <c r="I227" s="225"/>
      <c r="J227" s="225"/>
      <c r="K227" s="530" t="s">
        <v>133</v>
      </c>
      <c r="L227" s="531"/>
      <c r="M227" s="531"/>
      <c r="N227" s="531"/>
      <c r="O227" s="531"/>
      <c r="P227" s="532"/>
      <c r="Q227" s="448" t="s">
        <v>134</v>
      </c>
      <c r="R227" s="448"/>
      <c r="S227" s="448"/>
      <c r="T227" s="448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33" t="s">
        <v>135</v>
      </c>
      <c r="E230" s="534"/>
      <c r="F230" s="534"/>
      <c r="G230" s="534"/>
      <c r="H230" s="534"/>
      <c r="I230" s="534"/>
      <c r="J230" s="534"/>
      <c r="K230" s="534"/>
      <c r="L230" s="534"/>
      <c r="M230" s="534"/>
      <c r="N230" s="534"/>
      <c r="O230" s="535"/>
      <c r="P230" s="518" t="s">
        <v>136</v>
      </c>
      <c r="Q230" s="519"/>
      <c r="R230" s="520"/>
      <c r="S230" s="524" t="s">
        <v>137</v>
      </c>
      <c r="T230" s="526" t="s">
        <v>138</v>
      </c>
    </row>
    <row r="231" spans="2:20" s="1" customFormat="1" ht="29" customHeight="1" thickBot="1">
      <c r="B231" s="228" t="s">
        <v>139</v>
      </c>
      <c r="C231" s="229"/>
      <c r="D231" s="230">
        <v>1</v>
      </c>
      <c r="E231" s="528">
        <v>2</v>
      </c>
      <c r="F231" s="528"/>
      <c r="G231" s="316">
        <v>3</v>
      </c>
      <c r="H231" s="528">
        <v>4</v>
      </c>
      <c r="I231" s="528"/>
      <c r="J231" s="528">
        <v>5</v>
      </c>
      <c r="K231" s="528"/>
      <c r="L231" s="528"/>
      <c r="M231" s="528"/>
      <c r="N231" s="316">
        <v>6</v>
      </c>
      <c r="O231" s="231">
        <v>7</v>
      </c>
      <c r="P231" s="521"/>
      <c r="Q231" s="522"/>
      <c r="R231" s="523"/>
      <c r="S231" s="525"/>
      <c r="T231" s="527"/>
    </row>
    <row r="232" spans="2:20">
      <c r="B232" s="500" t="str">
        <f>IF(XIII!C18="","",XIII!C18)</f>
        <v/>
      </c>
      <c r="C232" s="501"/>
      <c r="D232" s="506">
        <f>IF(XIII!F18="","",XIII!F18)</f>
        <v>6</v>
      </c>
      <c r="E232" s="509">
        <f>IF(XIII!H18="","",XIII!H18)</f>
        <v>5</v>
      </c>
      <c r="F232" s="510"/>
      <c r="G232" s="471">
        <f>IF(XIII!J18="","",XIII!J18)</f>
        <v>7</v>
      </c>
      <c r="H232" s="509" t="str">
        <f>IF(XIII!L18="","",XIII!L18)</f>
        <v/>
      </c>
      <c r="I232" s="510"/>
      <c r="J232" s="509" t="str">
        <f>IF(XIII!N18="","",XIII!N18)</f>
        <v/>
      </c>
      <c r="K232" s="515"/>
      <c r="L232" s="515"/>
      <c r="M232" s="510"/>
      <c r="N232" s="471" t="str">
        <f>IF(XIII!P18="","",XIII!P18)</f>
        <v/>
      </c>
      <c r="O232" s="474" t="str">
        <f>IF(XIII!R18="","",XIII!R18)</f>
        <v/>
      </c>
      <c r="P232" s="477">
        <f>IF(XIII!T18="","",XIII!T18)</f>
        <v>0</v>
      </c>
      <c r="Q232" s="478"/>
      <c r="R232" s="479"/>
      <c r="S232" s="499"/>
      <c r="T232" s="232" t="s">
        <v>140</v>
      </c>
    </row>
    <row r="233" spans="2:20">
      <c r="B233" s="502"/>
      <c r="C233" s="503"/>
      <c r="D233" s="507"/>
      <c r="E233" s="511"/>
      <c r="F233" s="512"/>
      <c r="G233" s="472"/>
      <c r="H233" s="511"/>
      <c r="I233" s="512"/>
      <c r="J233" s="511"/>
      <c r="K233" s="516"/>
      <c r="L233" s="516"/>
      <c r="M233" s="512"/>
      <c r="N233" s="472"/>
      <c r="O233" s="475"/>
      <c r="P233" s="480"/>
      <c r="Q233" s="481"/>
      <c r="R233" s="482"/>
      <c r="S233" s="487"/>
      <c r="T233" s="233" t="s">
        <v>141</v>
      </c>
    </row>
    <row r="234" spans="2:20">
      <c r="B234" s="502"/>
      <c r="C234" s="503"/>
      <c r="D234" s="507"/>
      <c r="E234" s="511"/>
      <c r="F234" s="512"/>
      <c r="G234" s="472"/>
      <c r="H234" s="511"/>
      <c r="I234" s="512"/>
      <c r="J234" s="511"/>
      <c r="K234" s="516"/>
      <c r="L234" s="516"/>
      <c r="M234" s="512"/>
      <c r="N234" s="472"/>
      <c r="O234" s="475"/>
      <c r="P234" s="480"/>
      <c r="Q234" s="481"/>
      <c r="R234" s="482"/>
      <c r="S234" s="487"/>
      <c r="T234" s="233"/>
    </row>
    <row r="235" spans="2:20" ht="14.65" thickBot="1">
      <c r="B235" s="504"/>
      <c r="C235" s="505"/>
      <c r="D235" s="508"/>
      <c r="E235" s="513"/>
      <c r="F235" s="514"/>
      <c r="G235" s="473"/>
      <c r="H235" s="513"/>
      <c r="I235" s="514"/>
      <c r="J235" s="513"/>
      <c r="K235" s="517"/>
      <c r="L235" s="517"/>
      <c r="M235" s="514"/>
      <c r="N235" s="473"/>
      <c r="O235" s="476"/>
      <c r="P235" s="483"/>
      <c r="Q235" s="484"/>
      <c r="R235" s="485"/>
      <c r="S235" s="488"/>
      <c r="T235" s="234" t="s">
        <v>142</v>
      </c>
    </row>
    <row r="236" spans="2:20">
      <c r="B236" s="500" t="str">
        <f>IF(XIII!E18="","",XIII!E18)</f>
        <v/>
      </c>
      <c r="C236" s="501"/>
      <c r="D236" s="506">
        <f>IF(XIII!G18="","",XIII!G18)</f>
        <v>11</v>
      </c>
      <c r="E236" s="509">
        <f>IF(XIII!I18="","",XIII!I18)</f>
        <v>11</v>
      </c>
      <c r="F236" s="510"/>
      <c r="G236" s="471">
        <f>IF(XIII!K18="","",XIII!K18)</f>
        <v>11</v>
      </c>
      <c r="H236" s="509" t="str">
        <f>IF(XIII!M18="","",XIII!M18)</f>
        <v/>
      </c>
      <c r="I236" s="510"/>
      <c r="J236" s="509" t="str">
        <f>IF(XIII!O18="","",XIII!O18)</f>
        <v/>
      </c>
      <c r="K236" s="515"/>
      <c r="L236" s="515"/>
      <c r="M236" s="510"/>
      <c r="N236" s="471" t="str">
        <f>IF(XIII!Q18="","",XIII!Q18)</f>
        <v/>
      </c>
      <c r="O236" s="474" t="str">
        <f>IF(XIII!S18="","",XIII!S18)</f>
        <v/>
      </c>
      <c r="P236" s="477">
        <f>IF(XIII!U18="","",XIII!U18)</f>
        <v>3</v>
      </c>
      <c r="Q236" s="478"/>
      <c r="R236" s="479"/>
      <c r="S236" s="486"/>
      <c r="T236" s="233" t="s">
        <v>140</v>
      </c>
    </row>
    <row r="237" spans="2:20">
      <c r="B237" s="502"/>
      <c r="C237" s="503"/>
      <c r="D237" s="507"/>
      <c r="E237" s="511"/>
      <c r="F237" s="512"/>
      <c r="G237" s="472"/>
      <c r="H237" s="511"/>
      <c r="I237" s="512"/>
      <c r="J237" s="511"/>
      <c r="K237" s="516"/>
      <c r="L237" s="516"/>
      <c r="M237" s="512"/>
      <c r="N237" s="472"/>
      <c r="O237" s="475"/>
      <c r="P237" s="480"/>
      <c r="Q237" s="481"/>
      <c r="R237" s="482"/>
      <c r="S237" s="487"/>
      <c r="T237" s="233" t="s">
        <v>141</v>
      </c>
    </row>
    <row r="238" spans="2:20">
      <c r="B238" s="502"/>
      <c r="C238" s="503"/>
      <c r="D238" s="507"/>
      <c r="E238" s="511"/>
      <c r="F238" s="512"/>
      <c r="G238" s="472"/>
      <c r="H238" s="511"/>
      <c r="I238" s="512"/>
      <c r="J238" s="511"/>
      <c r="K238" s="516"/>
      <c r="L238" s="516"/>
      <c r="M238" s="512"/>
      <c r="N238" s="472"/>
      <c r="O238" s="475"/>
      <c r="P238" s="480"/>
      <c r="Q238" s="481"/>
      <c r="R238" s="482"/>
      <c r="S238" s="487"/>
      <c r="T238" s="233"/>
    </row>
    <row r="239" spans="2:20" ht="14.65" thickBot="1">
      <c r="B239" s="504"/>
      <c r="C239" s="505"/>
      <c r="D239" s="508"/>
      <c r="E239" s="513"/>
      <c r="F239" s="514"/>
      <c r="G239" s="473"/>
      <c r="H239" s="513"/>
      <c r="I239" s="514"/>
      <c r="J239" s="513"/>
      <c r="K239" s="517"/>
      <c r="L239" s="517"/>
      <c r="M239" s="514"/>
      <c r="N239" s="473"/>
      <c r="O239" s="476"/>
      <c r="P239" s="483"/>
      <c r="Q239" s="484"/>
      <c r="R239" s="485"/>
      <c r="S239" s="488"/>
      <c r="T239" s="234" t="s">
        <v>142</v>
      </c>
    </row>
    <row r="241" spans="2:20" ht="14.65" thickBot="1">
      <c r="B241" s="225" t="s">
        <v>144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89" t="s">
        <v>143</v>
      </c>
      <c r="O241" s="489"/>
      <c r="P241" s="489"/>
      <c r="Q241" s="489"/>
      <c r="R241" s="489"/>
      <c r="S241" s="489"/>
      <c r="T241" s="489"/>
    </row>
    <row r="242" spans="2:20" ht="30.75" customHeight="1" thickBot="1">
      <c r="B242" s="490" t="str">
        <f>IF(P232=P236,"",IF(P232&gt;P236,B232,B236))</f>
        <v/>
      </c>
      <c r="C242" s="491"/>
      <c r="D242" s="491"/>
      <c r="E242" s="492"/>
      <c r="F242" s="493" t="s">
        <v>145</v>
      </c>
      <c r="G242" s="493"/>
      <c r="H242" s="496">
        <f>IF(B242=B232,P232,P236)</f>
        <v>0</v>
      </c>
      <c r="I242" s="497"/>
      <c r="J242" s="236" t="s">
        <v>146</v>
      </c>
      <c r="K242" s="497">
        <f>IF(H242=P232,P236,P232)</f>
        <v>3</v>
      </c>
      <c r="L242" s="497"/>
      <c r="M242" s="498"/>
      <c r="N242" s="494"/>
      <c r="O242" s="494"/>
      <c r="P242" s="494"/>
      <c r="Q242" s="494"/>
      <c r="R242" s="494"/>
      <c r="S242" s="494"/>
      <c r="T242" s="495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63" t="s">
        <v>147</v>
      </c>
      <c r="C245" s="464"/>
      <c r="D245" s="464"/>
      <c r="E245" s="464"/>
      <c r="F245" s="464"/>
      <c r="G245" s="464"/>
      <c r="H245" s="465"/>
      <c r="I245" s="444" t="s">
        <v>148</v>
      </c>
      <c r="J245" s="464"/>
      <c r="K245" s="464"/>
      <c r="L245" s="464"/>
      <c r="M245" s="464"/>
      <c r="N245" s="464"/>
      <c r="O245" s="464"/>
      <c r="P245" s="464"/>
      <c r="Q245" s="464"/>
      <c r="R245" s="464"/>
      <c r="S245" s="464"/>
      <c r="T245" s="465"/>
    </row>
    <row r="246" spans="2:20">
      <c r="B246" s="466"/>
      <c r="C246" s="467"/>
      <c r="D246" s="468" t="s">
        <v>149</v>
      </c>
      <c r="E246" s="469"/>
      <c r="F246" s="469"/>
      <c r="G246" s="469"/>
      <c r="H246" s="470"/>
      <c r="I246" s="469"/>
      <c r="J246" s="469"/>
      <c r="K246" s="469"/>
      <c r="L246" s="469"/>
      <c r="M246" s="469"/>
      <c r="N246" s="469"/>
      <c r="O246" s="469"/>
      <c r="P246" s="469"/>
      <c r="Q246" s="467"/>
      <c r="R246" s="468" t="s">
        <v>149</v>
      </c>
      <c r="S246" s="469"/>
      <c r="T246" s="470"/>
    </row>
    <row r="247" spans="2:20">
      <c r="B247" s="453"/>
      <c r="C247" s="454"/>
      <c r="D247" s="455" t="s">
        <v>140</v>
      </c>
      <c r="E247" s="456"/>
      <c r="F247" s="456"/>
      <c r="G247" s="456"/>
      <c r="H247" s="457"/>
      <c r="I247" s="456"/>
      <c r="J247" s="456"/>
      <c r="K247" s="456"/>
      <c r="L247" s="456"/>
      <c r="M247" s="456"/>
      <c r="N247" s="456"/>
      <c r="O247" s="456"/>
      <c r="P247" s="456"/>
      <c r="Q247" s="454"/>
      <c r="R247" s="455" t="s">
        <v>140</v>
      </c>
      <c r="S247" s="456"/>
      <c r="T247" s="457"/>
    </row>
    <row r="248" spans="2:20" ht="14.65" thickBot="1">
      <c r="B248" s="458"/>
      <c r="C248" s="459"/>
      <c r="D248" s="460" t="s">
        <v>150</v>
      </c>
      <c r="E248" s="461"/>
      <c r="F248" s="461"/>
      <c r="G248" s="461"/>
      <c r="H248" s="462"/>
      <c r="I248" s="461"/>
      <c r="J248" s="461"/>
      <c r="K248" s="461"/>
      <c r="L248" s="461"/>
      <c r="M248" s="461"/>
      <c r="N248" s="461"/>
      <c r="O248" s="461"/>
      <c r="P248" s="461"/>
      <c r="Q248" s="459"/>
      <c r="R248" s="460" t="s">
        <v>150</v>
      </c>
      <c r="S248" s="461"/>
      <c r="T248" s="462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42" t="s">
        <v>151</v>
      </c>
      <c r="C250" s="443"/>
      <c r="D250" s="443"/>
      <c r="E250" s="443"/>
      <c r="F250" s="443"/>
      <c r="G250" s="443"/>
      <c r="H250" s="444"/>
      <c r="I250" s="445" t="s">
        <v>152</v>
      </c>
      <c r="J250" s="443"/>
      <c r="K250" s="443"/>
      <c r="L250" s="443"/>
      <c r="M250" s="443"/>
      <c r="N250" s="443"/>
      <c r="O250" s="443"/>
      <c r="P250" s="443"/>
      <c r="Q250" s="443"/>
      <c r="R250" s="443"/>
      <c r="S250" s="443"/>
      <c r="T250" s="446"/>
    </row>
    <row r="251" spans="2:20" ht="28.25" customHeight="1">
      <c r="B251" s="447"/>
      <c r="C251" s="448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  <c r="O251" s="448"/>
      <c r="P251" s="448"/>
      <c r="Q251" s="448"/>
      <c r="R251" s="448"/>
      <c r="S251" s="448"/>
      <c r="T251" s="449"/>
    </row>
    <row r="252" spans="2:20" ht="28.25" customHeight="1" thickBot="1">
      <c r="B252" s="450"/>
      <c r="C252" s="451"/>
      <c r="D252" s="451"/>
      <c r="E252" s="451"/>
      <c r="F252" s="451"/>
      <c r="G252" s="451"/>
      <c r="H252" s="451"/>
      <c r="I252" s="451"/>
      <c r="J252" s="451"/>
      <c r="K252" s="451"/>
      <c r="L252" s="451"/>
      <c r="M252" s="451"/>
      <c r="N252" s="451"/>
      <c r="O252" s="451"/>
      <c r="P252" s="451"/>
      <c r="Q252" s="451"/>
      <c r="R252" s="451"/>
      <c r="S252" s="451"/>
      <c r="T252" s="452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B17" sqref="B17: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78" t="s">
        <v>0</v>
      </c>
      <c r="C1" s="578"/>
      <c r="D1" s="578"/>
      <c r="E1" s="3" t="s">
        <v>190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23" t="s">
        <v>1</v>
      </c>
      <c r="R1" s="423"/>
      <c r="S1" s="423"/>
      <c r="T1" s="423"/>
      <c r="U1" s="42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579" t="s">
        <v>3</v>
      </c>
      <c r="D2" s="579"/>
      <c r="E2" s="580"/>
      <c r="F2" s="430">
        <v>1</v>
      </c>
      <c r="G2" s="428"/>
      <c r="H2" s="429">
        <v>2</v>
      </c>
      <c r="I2" s="428"/>
      <c r="J2" s="429">
        <v>3</v>
      </c>
      <c r="K2" s="428"/>
      <c r="L2" s="429">
        <v>4</v>
      </c>
      <c r="M2" s="430"/>
      <c r="N2" s="431" t="s">
        <v>4</v>
      </c>
      <c r="O2" s="432"/>
      <c r="P2" s="433" t="s">
        <v>76</v>
      </c>
      <c r="Q2" s="434"/>
      <c r="R2" s="435" t="s">
        <v>5</v>
      </c>
      <c r="S2" s="435"/>
      <c r="T2" s="100" t="s">
        <v>6</v>
      </c>
      <c r="W2" s="6">
        <v>1</v>
      </c>
      <c r="X2" s="439" t="str">
        <f>IF(ISERROR(INDEX($C$3:$C$6,MATCH(W2,$T$3:$T$6,0))),"",(INDEX($C$3:$C$6,MATCH(W2,$T$3:$T$6,0))))</f>
        <v/>
      </c>
      <c r="Y2" s="440"/>
      <c r="Z2" s="441"/>
      <c r="AB2" s="420" t="s">
        <v>77</v>
      </c>
      <c r="AC2" s="420"/>
      <c r="AD2" s="420"/>
      <c r="AE2" s="420"/>
      <c r="AG2" s="5" t="s">
        <v>78</v>
      </c>
      <c r="AK2" s="421" t="s">
        <v>79</v>
      </c>
      <c r="AL2" s="421"/>
      <c r="AP2" s="5" t="s">
        <v>80</v>
      </c>
    </row>
    <row r="3" spans="2:47" ht="24" customHeight="1">
      <c r="B3" s="172">
        <v>1</v>
      </c>
      <c r="C3" s="576" t="str">
        <f>IF(GROUPS!F19="","",GROUPS!F19)</f>
        <v/>
      </c>
      <c r="D3" s="576"/>
      <c r="E3" s="577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69</v>
      </c>
      <c r="R3" s="413">
        <f>IF(ISERROR(IF(AND(T9="",T13="",T17=""),"",SUM(AB3:AD3)+(N3-O3)/1000)+(AK3/10000)),"",IF(AND(T9="",T13="",T17=""),"",SUM(AB3:AD3)+(N3-O3)/1000)+(AK3/10000)+(AG3/100000))</f>
        <v>6.0124199999999997</v>
      </c>
      <c r="S3" s="413"/>
      <c r="T3" s="112" t="str">
        <f>IF(ISERROR(IF(C3="","",RANK(R3,$R$3:$S$6,0))),"",IF(C3="","",RANK(R3,$R$3:$S$6,0)))</f>
        <v/>
      </c>
      <c r="U3" s="8"/>
      <c r="V3" s="8"/>
      <c r="W3" s="6">
        <v>2</v>
      </c>
      <c r="X3" s="439" t="str">
        <f t="shared" ref="X3:X5" si="0">IF(ISERROR(INDEX($C$3:$C$6,MATCH(W3,$T$3:$T$6,0))),"",(INDEX($C$3:$C$6,MATCH(W3,$T$3:$T$6,0))))</f>
        <v/>
      </c>
      <c r="Y3" s="440"/>
      <c r="Z3" s="441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408">
        <f>SUM(AH3:AJ3)-SUM(AM3:AO3)</f>
        <v>43</v>
      </c>
      <c r="AL3" s="409"/>
      <c r="AM3" s="9">
        <f>AH5</f>
        <v>11</v>
      </c>
      <c r="AN3" s="9">
        <f>AI4</f>
        <v>43</v>
      </c>
      <c r="AO3" s="9">
        <f>AJ6</f>
        <v>15</v>
      </c>
      <c r="AP3" s="8">
        <f>SUM(AM3:AO3)</f>
        <v>69</v>
      </c>
    </row>
    <row r="4" spans="2:47" ht="24" customHeight="1">
      <c r="B4" s="172">
        <v>2</v>
      </c>
      <c r="C4" s="576" t="str">
        <f>IF(GROUPS!F20="","",GROUPS!F20)</f>
        <v/>
      </c>
      <c r="D4" s="576"/>
      <c r="E4" s="577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13">
        <f>IF(ISERROR(IF(AND(T10="",U13="",U18=""),"",SUM(AB4:AD4)+(N4-O4)/1000)+(AK4/10000)+(AG4/100000)),"",IF(AND(T10="",U13="",U18=""),"",SUM(AB4:AD4)+(N4-O4)/1000)+(AK4/10000)+(AG4/100000))</f>
        <v>5.0088899999999992</v>
      </c>
      <c r="S4" s="413"/>
      <c r="T4" s="112" t="str">
        <f>IF(ISERROR(IF(C4="","",RANK(R4,$R$3:$S$6,0))),"",IF(C4="","",RANK(R4,$R$3:$S$6,0)))</f>
        <v/>
      </c>
      <c r="U4" s="8"/>
      <c r="V4" s="8"/>
      <c r="W4" s="6">
        <v>3</v>
      </c>
      <c r="X4" s="436" t="str">
        <f t="shared" si="0"/>
        <v/>
      </c>
      <c r="Y4" s="437"/>
      <c r="Z4" s="438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408">
        <f t="shared" ref="AK4:AK6" si="2">SUM(AH4:AJ4)-SUM(AM4:AO4)</f>
        <v>28</v>
      </c>
      <c r="AL4" s="409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76" t="str">
        <f>IF(GROUPS!F21="","",GROUPS!F21)</f>
        <v/>
      </c>
      <c r="D5" s="576"/>
      <c r="E5" s="577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80</v>
      </c>
      <c r="Q5" s="111">
        <f>IF(AND(U9="",T14="",T18=""),"",AP5)</f>
        <v>106</v>
      </c>
      <c r="R5" s="413">
        <f>IF(ISERROR(IF(AND(U9="",T14="",T18=""),"",SUM(AB5:AD5)+(N5-O5)/1000)+(AK5/10000)+(AG5/100000)),"",IF(AND(U9="",T14="",T18=""),"",SUM(AB5:AD5)+(N5-O5)/1000)+(AK5/10000)+(AG5/100000))</f>
        <v>3.9931999999999999</v>
      </c>
      <c r="S5" s="413"/>
      <c r="T5" s="112" t="str">
        <f>IF(ISERROR(IF(C5="","",RANK(R5,$R$3:$S$6,0))),"",IF(C5="","",RANK(R5,$R$3:$S$6,0)))</f>
        <v/>
      </c>
      <c r="U5" s="8"/>
      <c r="V5" s="8"/>
      <c r="W5" s="6">
        <v>4</v>
      </c>
      <c r="X5" s="436" t="str">
        <f t="shared" si="0"/>
        <v/>
      </c>
      <c r="Y5" s="437"/>
      <c r="Z5" s="438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80</v>
      </c>
      <c r="AH5" s="9">
        <f>G9+I9+K9+M9+O9+Q9+S9</f>
        <v>11</v>
      </c>
      <c r="AI5" s="9">
        <f>F14+H14+J14+L14+N14+P14+R14</f>
        <v>51</v>
      </c>
      <c r="AJ5" s="9">
        <f>F18+H18+J18+L18+N18+P18+R18</f>
        <v>18</v>
      </c>
      <c r="AK5" s="408">
        <f t="shared" si="2"/>
        <v>-26</v>
      </c>
      <c r="AL5" s="409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81" t="str">
        <f>IF(GROUPS!F22="","",GROUPS!F22)</f>
        <v/>
      </c>
      <c r="D6" s="581"/>
      <c r="E6" s="582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407">
        <f>IF(ISERROR(IF(AND(U10="",U14="",U17=""),"",SUM(AB6:AD6)+(N6-O6)/1000)+(AK6/10000)+(AG6/100000)),"",IF(AND(U10="",U14="",U17=""),"",SUM(AB6:AD6)+(N6-O6)/1000)+(AK6/10000)+(AG6/100000))</f>
        <v>2.9892199999999995</v>
      </c>
      <c r="S6" s="407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408">
        <f t="shared" si="2"/>
        <v>-45</v>
      </c>
      <c r="AL6" s="409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373</v>
      </c>
      <c r="Q7" s="127">
        <f>SUM(Q3:Q6)</f>
        <v>373</v>
      </c>
    </row>
    <row r="8" spans="2:47" ht="18.399999999999999" thickBot="1">
      <c r="B8" s="394" t="s">
        <v>7</v>
      </c>
      <c r="C8" s="399"/>
      <c r="D8" s="399"/>
      <c r="E8" s="395"/>
      <c r="F8" s="400" t="s">
        <v>8</v>
      </c>
      <c r="G8" s="401"/>
      <c r="H8" s="397" t="s">
        <v>9</v>
      </c>
      <c r="I8" s="401"/>
      <c r="J8" s="397" t="s">
        <v>10</v>
      </c>
      <c r="K8" s="401"/>
      <c r="L8" s="397" t="s">
        <v>11</v>
      </c>
      <c r="M8" s="401"/>
      <c r="N8" s="397" t="s">
        <v>12</v>
      </c>
      <c r="O8" s="401"/>
      <c r="P8" s="397" t="s">
        <v>13</v>
      </c>
      <c r="Q8" s="401"/>
      <c r="R8" s="397" t="s">
        <v>14</v>
      </c>
      <c r="S8" s="398"/>
      <c r="T8" s="394" t="s">
        <v>15</v>
      </c>
      <c r="U8" s="395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94" t="s">
        <v>16</v>
      </c>
      <c r="C12" s="399"/>
      <c r="D12" s="399"/>
      <c r="E12" s="395"/>
      <c r="F12" s="400" t="s">
        <v>8</v>
      </c>
      <c r="G12" s="401"/>
      <c r="H12" s="397" t="s">
        <v>9</v>
      </c>
      <c r="I12" s="401"/>
      <c r="J12" s="397" t="s">
        <v>10</v>
      </c>
      <c r="K12" s="401"/>
      <c r="L12" s="397" t="s">
        <v>11</v>
      </c>
      <c r="M12" s="401"/>
      <c r="N12" s="397" t="s">
        <v>12</v>
      </c>
      <c r="O12" s="401"/>
      <c r="P12" s="397" t="s">
        <v>13</v>
      </c>
      <c r="Q12" s="401"/>
      <c r="R12" s="397" t="s">
        <v>14</v>
      </c>
      <c r="S12" s="398"/>
      <c r="T12" s="394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9"/>
      <c r="D16" s="399"/>
      <c r="E16" s="395"/>
      <c r="F16" s="400" t="s">
        <v>8</v>
      </c>
      <c r="G16" s="401"/>
      <c r="H16" s="397" t="s">
        <v>9</v>
      </c>
      <c r="I16" s="401"/>
      <c r="J16" s="397" t="s">
        <v>10</v>
      </c>
      <c r="K16" s="401"/>
      <c r="L16" s="397" t="s">
        <v>11</v>
      </c>
      <c r="M16" s="401"/>
      <c r="N16" s="397" t="s">
        <v>12</v>
      </c>
      <c r="O16" s="401"/>
      <c r="P16" s="397" t="s">
        <v>13</v>
      </c>
      <c r="Q16" s="401"/>
      <c r="R16" s="397" t="s">
        <v>14</v>
      </c>
      <c r="S16" s="398"/>
      <c r="T16" s="394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187</v>
      </c>
    </row>
    <row r="21" spans="2:41"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zoomScale="90" zoomScaleNormal="90" workbookViewId="0">
      <selection activeCell="B17" sqref="B17:C20"/>
    </sheetView>
  </sheetViews>
  <sheetFormatPr defaultRowHeight="14.25"/>
  <cols>
    <col min="1" max="1" width="1.66406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36" t="s">
        <v>124</v>
      </c>
      <c r="F2" s="537"/>
      <c r="G2" s="537"/>
      <c r="H2" s="537"/>
      <c r="I2" s="537"/>
      <c r="J2" s="537"/>
      <c r="K2" s="537"/>
      <c r="L2" s="537"/>
      <c r="M2" s="537"/>
      <c r="N2" s="537"/>
      <c r="O2" s="538"/>
    </row>
    <row r="3" spans="1:20" ht="15.75">
      <c r="E3" s="539" t="e">
        <f>IF(#REF!="","",#REF!)</f>
        <v>#REF!</v>
      </c>
      <c r="F3" s="540"/>
      <c r="G3" s="540"/>
      <c r="H3" s="540"/>
      <c r="I3" s="540"/>
      <c r="J3" s="540"/>
      <c r="K3" s="540"/>
      <c r="L3" s="540"/>
      <c r="M3" s="540"/>
      <c r="N3" s="540"/>
      <c r="O3" s="541"/>
    </row>
    <row r="4" spans="1:20" ht="15.75">
      <c r="E4" s="539" t="e">
        <f>IF(#REF!="","",#REF!)</f>
        <v>#REF!</v>
      </c>
      <c r="F4" s="540"/>
      <c r="G4" s="540"/>
      <c r="H4" s="540"/>
      <c r="I4" s="540"/>
      <c r="J4" s="540"/>
      <c r="K4" s="540"/>
      <c r="L4" s="540"/>
      <c r="M4" s="540"/>
      <c r="N4" s="540"/>
      <c r="O4" s="541"/>
    </row>
    <row r="5" spans="1:20" ht="15.75">
      <c r="E5" s="539"/>
      <c r="F5" s="540"/>
      <c r="G5" s="540"/>
      <c r="H5" s="540"/>
      <c r="I5" s="540"/>
      <c r="J5" s="540"/>
      <c r="K5" s="540"/>
      <c r="L5" s="540"/>
      <c r="M5" s="540"/>
      <c r="N5" s="540"/>
      <c r="O5" s="541"/>
    </row>
    <row r="6" spans="1:20" ht="15.75">
      <c r="E6" s="542" t="e">
        <f>IF(#REF!="","",#REF!)</f>
        <v>#REF!</v>
      </c>
      <c r="F6" s="543"/>
      <c r="G6" s="543"/>
      <c r="H6" s="543"/>
      <c r="I6" s="543"/>
      <c r="J6" s="543"/>
      <c r="K6" s="543"/>
      <c r="L6" s="543"/>
      <c r="M6" s="543"/>
      <c r="N6" s="543"/>
      <c r="O6" s="544"/>
    </row>
    <row r="7" spans="1:20" ht="16.149999999999999" thickBot="1">
      <c r="E7" s="573" t="e">
        <f>IF(#REF!="","",#REF!)</f>
        <v>#REF!</v>
      </c>
      <c r="F7" s="574"/>
      <c r="G7" s="574"/>
      <c r="H7" s="574"/>
      <c r="I7" s="574"/>
      <c r="J7" s="574"/>
      <c r="K7" s="574"/>
      <c r="L7" s="574"/>
      <c r="M7" s="574"/>
      <c r="N7" s="574"/>
      <c r="O7" s="575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128</v>
      </c>
      <c r="C10" s="448" t="s">
        <v>191</v>
      </c>
      <c r="D10" s="448"/>
      <c r="E10" s="448"/>
      <c r="F10" s="448"/>
      <c r="G10" s="448"/>
      <c r="H10" s="448"/>
      <c r="I10" s="225"/>
      <c r="J10" s="225"/>
      <c r="K10" s="448" t="s">
        <v>129</v>
      </c>
      <c r="L10" s="448"/>
      <c r="M10" s="448"/>
      <c r="N10" s="448"/>
      <c r="O10" s="448"/>
      <c r="P10" s="448"/>
      <c r="Q10" s="448" t="s">
        <v>130</v>
      </c>
      <c r="R10" s="448"/>
      <c r="S10" s="448"/>
      <c r="T10" s="226" t="s">
        <v>131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48"/>
      <c r="L11" s="448"/>
      <c r="M11" s="448"/>
      <c r="N11" s="448"/>
      <c r="O11" s="448"/>
      <c r="P11" s="448"/>
      <c r="Q11" s="448"/>
      <c r="R11" s="448"/>
      <c r="S11" s="448"/>
      <c r="T11" s="227"/>
    </row>
    <row r="12" spans="1:20">
      <c r="B12" s="225"/>
      <c r="C12" s="225"/>
      <c r="D12" s="529" t="s">
        <v>132</v>
      </c>
      <c r="E12" s="529"/>
      <c r="F12" s="529"/>
      <c r="G12" s="529"/>
      <c r="H12" s="226">
        <v>5</v>
      </c>
      <c r="I12" s="225"/>
      <c r="J12" s="225"/>
      <c r="K12" s="530" t="s">
        <v>133</v>
      </c>
      <c r="L12" s="531"/>
      <c r="M12" s="531"/>
      <c r="N12" s="531"/>
      <c r="O12" s="531"/>
      <c r="P12" s="532"/>
      <c r="Q12" s="448" t="s">
        <v>134</v>
      </c>
      <c r="R12" s="448"/>
      <c r="S12" s="448"/>
      <c r="T12" s="448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33" t="s">
        <v>135</v>
      </c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5"/>
      <c r="P15" s="518" t="s">
        <v>136</v>
      </c>
      <c r="Q15" s="519"/>
      <c r="R15" s="520"/>
      <c r="S15" s="524" t="s">
        <v>137</v>
      </c>
      <c r="T15" s="526" t="s">
        <v>138</v>
      </c>
    </row>
    <row r="16" spans="1:20" s="1" customFormat="1" ht="29" customHeight="1" thickBot="1">
      <c r="B16" s="228" t="s">
        <v>139</v>
      </c>
      <c r="C16" s="229"/>
      <c r="D16" s="230">
        <v>1</v>
      </c>
      <c r="E16" s="528">
        <v>2</v>
      </c>
      <c r="F16" s="528"/>
      <c r="G16" s="316">
        <v>3</v>
      </c>
      <c r="H16" s="528">
        <v>4</v>
      </c>
      <c r="I16" s="528"/>
      <c r="J16" s="528">
        <v>5</v>
      </c>
      <c r="K16" s="528"/>
      <c r="L16" s="528"/>
      <c r="M16" s="528"/>
      <c r="N16" s="316">
        <v>6</v>
      </c>
      <c r="O16" s="231">
        <v>7</v>
      </c>
      <c r="P16" s="521"/>
      <c r="Q16" s="522"/>
      <c r="R16" s="523"/>
      <c r="S16" s="525"/>
      <c r="T16" s="527"/>
    </row>
    <row r="17" spans="2:20" ht="14.45" customHeight="1">
      <c r="B17" s="500" t="str">
        <f>IF(XIV!C9="","",XIV!C9)</f>
        <v/>
      </c>
      <c r="C17" s="501"/>
      <c r="D17" s="506">
        <f>IF(XIV!F9="","",XIV!F9)</f>
        <v>11</v>
      </c>
      <c r="E17" s="509">
        <f>IF(XIV!H9="","",XIV!H9)</f>
        <v>11</v>
      </c>
      <c r="F17" s="510"/>
      <c r="G17" s="548">
        <f>IF(XIV!J9="","",XIV!J9)</f>
        <v>11</v>
      </c>
      <c r="H17" s="548" t="str">
        <f>IF(XIV!L9="","",XIV!L9)</f>
        <v/>
      </c>
      <c r="I17" s="548"/>
      <c r="J17" s="548" t="str">
        <f>IF(XIV!N9="","",XIV!N9)</f>
        <v/>
      </c>
      <c r="K17" s="548"/>
      <c r="L17" s="548"/>
      <c r="M17" s="548"/>
      <c r="N17" s="548" t="str">
        <f>IF(XIV!P9="","",XIV!P9)</f>
        <v/>
      </c>
      <c r="O17" s="551" t="str">
        <f>IF(XIV!R9="","",XIV!R9)</f>
        <v/>
      </c>
      <c r="P17" s="554">
        <f>IF(XIV!T9="","",XIV!T9)</f>
        <v>3</v>
      </c>
      <c r="Q17" s="555"/>
      <c r="R17" s="556"/>
      <c r="S17" s="569"/>
      <c r="T17" s="232" t="s">
        <v>140</v>
      </c>
    </row>
    <row r="18" spans="2:20" ht="14.45" customHeight="1">
      <c r="B18" s="502"/>
      <c r="C18" s="503"/>
      <c r="D18" s="507"/>
      <c r="E18" s="511"/>
      <c r="F18" s="512"/>
      <c r="G18" s="549"/>
      <c r="H18" s="549"/>
      <c r="I18" s="549"/>
      <c r="J18" s="549"/>
      <c r="K18" s="549"/>
      <c r="L18" s="549"/>
      <c r="M18" s="549"/>
      <c r="N18" s="549"/>
      <c r="O18" s="552"/>
      <c r="P18" s="557"/>
      <c r="Q18" s="558"/>
      <c r="R18" s="559"/>
      <c r="S18" s="570"/>
      <c r="T18" s="233" t="s">
        <v>141</v>
      </c>
    </row>
    <row r="19" spans="2:20" ht="14.45" customHeight="1">
      <c r="B19" s="502"/>
      <c r="C19" s="503"/>
      <c r="D19" s="507"/>
      <c r="E19" s="511"/>
      <c r="F19" s="512"/>
      <c r="G19" s="549"/>
      <c r="H19" s="549"/>
      <c r="I19" s="549"/>
      <c r="J19" s="549"/>
      <c r="K19" s="549"/>
      <c r="L19" s="549"/>
      <c r="M19" s="549"/>
      <c r="N19" s="549"/>
      <c r="O19" s="552"/>
      <c r="P19" s="557"/>
      <c r="Q19" s="558"/>
      <c r="R19" s="559"/>
      <c r="S19" s="570"/>
      <c r="T19" s="233"/>
    </row>
    <row r="20" spans="2:20" ht="15" customHeight="1" thickBot="1">
      <c r="B20" s="504"/>
      <c r="C20" s="505"/>
      <c r="D20" s="508"/>
      <c r="E20" s="513"/>
      <c r="F20" s="514"/>
      <c r="G20" s="550"/>
      <c r="H20" s="550"/>
      <c r="I20" s="550"/>
      <c r="J20" s="550"/>
      <c r="K20" s="550"/>
      <c r="L20" s="550"/>
      <c r="M20" s="550"/>
      <c r="N20" s="550"/>
      <c r="O20" s="553"/>
      <c r="P20" s="560"/>
      <c r="Q20" s="561"/>
      <c r="R20" s="562"/>
      <c r="S20" s="571"/>
      <c r="T20" s="234" t="s">
        <v>142</v>
      </c>
    </row>
    <row r="21" spans="2:20" ht="14.45" customHeight="1">
      <c r="B21" s="500" t="str">
        <f>IF(XIV!E9="","",XIV!E9)</f>
        <v/>
      </c>
      <c r="C21" s="501"/>
      <c r="D21" s="506">
        <f>IF(XIV!G9="","",XIV!G9)</f>
        <v>4</v>
      </c>
      <c r="E21" s="548">
        <f>IF(XIV!I9="","",XIV!I9)</f>
        <v>1</v>
      </c>
      <c r="F21" s="548"/>
      <c r="G21" s="548">
        <f>IF(XIV!K9="","",XIV!K9)</f>
        <v>6</v>
      </c>
      <c r="H21" s="548" t="str">
        <f>IF(XIV!M9="","",XIV!M9)</f>
        <v/>
      </c>
      <c r="I21" s="548"/>
      <c r="J21" s="548" t="str">
        <f>IF(XIV!O9="","",XIV!O9)</f>
        <v/>
      </c>
      <c r="K21" s="548"/>
      <c r="L21" s="548"/>
      <c r="M21" s="548"/>
      <c r="N21" s="548" t="str">
        <f>IF(XIV!Q9="","",XIV!Q9)</f>
        <v/>
      </c>
      <c r="O21" s="551" t="str">
        <f>IF(XIV!S9="","",XIV!S9)</f>
        <v/>
      </c>
      <c r="P21" s="563">
        <f>IF(XIV!U9="","",XIV!U9)</f>
        <v>0</v>
      </c>
      <c r="Q21" s="564"/>
      <c r="R21" s="565"/>
      <c r="S21" s="572"/>
      <c r="T21" s="233" t="s">
        <v>140</v>
      </c>
    </row>
    <row r="22" spans="2:20" ht="14.45" customHeight="1">
      <c r="B22" s="502"/>
      <c r="C22" s="503"/>
      <c r="D22" s="507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52"/>
      <c r="P22" s="557"/>
      <c r="Q22" s="558"/>
      <c r="R22" s="559"/>
      <c r="S22" s="570"/>
      <c r="T22" s="233" t="s">
        <v>141</v>
      </c>
    </row>
    <row r="23" spans="2:20" ht="14.45" customHeight="1">
      <c r="B23" s="502"/>
      <c r="C23" s="503"/>
      <c r="D23" s="507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52"/>
      <c r="P23" s="557"/>
      <c r="Q23" s="558"/>
      <c r="R23" s="559"/>
      <c r="S23" s="570"/>
      <c r="T23" s="233"/>
    </row>
    <row r="24" spans="2:20" ht="15" customHeight="1" thickBot="1">
      <c r="B24" s="504"/>
      <c r="C24" s="505"/>
      <c r="D24" s="508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3"/>
      <c r="P24" s="560"/>
      <c r="Q24" s="561"/>
      <c r="R24" s="562"/>
      <c r="S24" s="571"/>
      <c r="T24" s="234" t="s">
        <v>142</v>
      </c>
    </row>
    <row r="26" spans="2:20" ht="14.65" thickBot="1">
      <c r="B26" s="225" t="s">
        <v>154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89" t="s">
        <v>143</v>
      </c>
      <c r="O26" s="489"/>
      <c r="P26" s="489"/>
      <c r="Q26" s="489"/>
      <c r="R26" s="489"/>
      <c r="S26" s="489"/>
      <c r="T26" s="489"/>
    </row>
    <row r="27" spans="2:20" ht="30.75" customHeight="1" thickBot="1">
      <c r="B27" s="490" t="str">
        <f>IF(P17=P21,"",IF(P17&gt;P21,B17,B21))</f>
        <v/>
      </c>
      <c r="C27" s="491"/>
      <c r="D27" s="491"/>
      <c r="E27" s="492"/>
      <c r="F27" s="566" t="s">
        <v>145</v>
      </c>
      <c r="G27" s="567"/>
      <c r="H27" s="496">
        <f>IF(B27=B17,P17,P21)</f>
        <v>3</v>
      </c>
      <c r="I27" s="497"/>
      <c r="J27" s="236" t="s">
        <v>146</v>
      </c>
      <c r="K27" s="497">
        <f>IF(H27=P17,P21,P17)</f>
        <v>0</v>
      </c>
      <c r="L27" s="497"/>
      <c r="M27" s="498"/>
      <c r="N27" s="568"/>
      <c r="O27" s="494"/>
      <c r="P27" s="494"/>
      <c r="Q27" s="494"/>
      <c r="R27" s="494"/>
      <c r="S27" s="494"/>
      <c r="T27" s="495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63" t="s">
        <v>147</v>
      </c>
      <c r="C30" s="464"/>
      <c r="D30" s="464"/>
      <c r="E30" s="464"/>
      <c r="F30" s="464"/>
      <c r="G30" s="464"/>
      <c r="H30" s="465"/>
      <c r="I30" s="444" t="s">
        <v>148</v>
      </c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5"/>
    </row>
    <row r="31" spans="2:20">
      <c r="B31" s="466"/>
      <c r="C31" s="467"/>
      <c r="D31" s="468" t="s">
        <v>149</v>
      </c>
      <c r="E31" s="469"/>
      <c r="F31" s="469"/>
      <c r="G31" s="469"/>
      <c r="H31" s="470"/>
      <c r="I31" s="469"/>
      <c r="J31" s="469"/>
      <c r="K31" s="469"/>
      <c r="L31" s="469"/>
      <c r="M31" s="469"/>
      <c r="N31" s="469"/>
      <c r="O31" s="469"/>
      <c r="P31" s="469"/>
      <c r="Q31" s="467"/>
      <c r="R31" s="468" t="s">
        <v>149</v>
      </c>
      <c r="S31" s="469"/>
      <c r="T31" s="470"/>
    </row>
    <row r="32" spans="2:20">
      <c r="B32" s="453"/>
      <c r="C32" s="454"/>
      <c r="D32" s="455" t="s">
        <v>140</v>
      </c>
      <c r="E32" s="456"/>
      <c r="F32" s="456"/>
      <c r="G32" s="456"/>
      <c r="H32" s="457"/>
      <c r="I32" s="456"/>
      <c r="J32" s="456"/>
      <c r="K32" s="456"/>
      <c r="L32" s="456"/>
      <c r="M32" s="456"/>
      <c r="N32" s="456"/>
      <c r="O32" s="456"/>
      <c r="P32" s="456"/>
      <c r="Q32" s="454"/>
      <c r="R32" s="455" t="s">
        <v>140</v>
      </c>
      <c r="S32" s="456"/>
      <c r="T32" s="457"/>
    </row>
    <row r="33" spans="1:20" ht="14.65" thickBot="1">
      <c r="B33" s="458"/>
      <c r="C33" s="459"/>
      <c r="D33" s="460" t="s">
        <v>150</v>
      </c>
      <c r="E33" s="461"/>
      <c r="F33" s="461"/>
      <c r="G33" s="461"/>
      <c r="H33" s="462"/>
      <c r="I33" s="461"/>
      <c r="J33" s="461"/>
      <c r="K33" s="461"/>
      <c r="L33" s="461"/>
      <c r="M33" s="461"/>
      <c r="N33" s="461"/>
      <c r="O33" s="461"/>
      <c r="P33" s="461"/>
      <c r="Q33" s="459"/>
      <c r="R33" s="460" t="s">
        <v>150</v>
      </c>
      <c r="S33" s="461"/>
      <c r="T33" s="462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42" t="s">
        <v>151</v>
      </c>
      <c r="C35" s="443"/>
      <c r="D35" s="443"/>
      <c r="E35" s="443"/>
      <c r="F35" s="443"/>
      <c r="G35" s="443"/>
      <c r="H35" s="444"/>
      <c r="I35" s="445" t="s">
        <v>152</v>
      </c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6"/>
    </row>
    <row r="36" spans="1:20" ht="28.25" customHeight="1">
      <c r="B36" s="447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9"/>
    </row>
    <row r="37" spans="1:20" ht="28.25" customHeight="1" thickBot="1">
      <c r="B37" s="450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2"/>
    </row>
    <row r="44" spans="1:20" ht="29" customHeight="1" thickBot="1">
      <c r="A44" s="235">
        <v>2</v>
      </c>
    </row>
    <row r="45" spans="1:20" ht="15.75">
      <c r="E45" s="536" t="s">
        <v>124</v>
      </c>
      <c r="F45" s="537"/>
      <c r="G45" s="537"/>
      <c r="H45" s="537"/>
      <c r="I45" s="537"/>
      <c r="J45" s="537"/>
      <c r="K45" s="537"/>
      <c r="L45" s="537"/>
      <c r="M45" s="537"/>
      <c r="N45" s="537"/>
      <c r="O45" s="538"/>
    </row>
    <row r="46" spans="1:20" ht="15.75">
      <c r="E46" s="539" t="e">
        <f>IF(#REF!="","",#REF!)</f>
        <v>#REF!</v>
      </c>
      <c r="F46" s="540"/>
      <c r="G46" s="540"/>
      <c r="H46" s="540"/>
      <c r="I46" s="540"/>
      <c r="J46" s="540"/>
      <c r="K46" s="540"/>
      <c r="L46" s="540"/>
      <c r="M46" s="540"/>
      <c r="N46" s="540"/>
      <c r="O46" s="541"/>
    </row>
    <row r="47" spans="1:20" ht="15.75">
      <c r="E47" s="539" t="e">
        <f>IF(#REF!="","",#REF!)</f>
        <v>#REF!</v>
      </c>
      <c r="F47" s="540"/>
      <c r="G47" s="540"/>
      <c r="H47" s="540"/>
      <c r="I47" s="540"/>
      <c r="J47" s="540"/>
      <c r="K47" s="540"/>
      <c r="L47" s="540"/>
      <c r="M47" s="540"/>
      <c r="N47" s="540"/>
      <c r="O47" s="541"/>
    </row>
    <row r="48" spans="1:20" ht="15.75">
      <c r="E48" s="539"/>
      <c r="F48" s="540"/>
      <c r="G48" s="540"/>
      <c r="H48" s="540"/>
      <c r="I48" s="540"/>
      <c r="J48" s="540"/>
      <c r="K48" s="540"/>
      <c r="L48" s="540"/>
      <c r="M48" s="540"/>
      <c r="N48" s="540"/>
      <c r="O48" s="541"/>
    </row>
    <row r="49" spans="2:20" ht="15.75">
      <c r="E49" s="542" t="e">
        <f>IF(#REF!="","",#REF!)</f>
        <v>#REF!</v>
      </c>
      <c r="F49" s="543"/>
      <c r="G49" s="543"/>
      <c r="H49" s="543"/>
      <c r="I49" s="543"/>
      <c r="J49" s="543"/>
      <c r="K49" s="543"/>
      <c r="L49" s="543"/>
      <c r="M49" s="543"/>
      <c r="N49" s="543"/>
      <c r="O49" s="544"/>
    </row>
    <row r="50" spans="2:20" ht="16.149999999999999" thickBot="1">
      <c r="E50" s="545" t="e">
        <f>IF(#REF!="","",#REF!)</f>
        <v>#REF!</v>
      </c>
      <c r="F50" s="546"/>
      <c r="G50" s="546"/>
      <c r="H50" s="546"/>
      <c r="I50" s="546"/>
      <c r="J50" s="546"/>
      <c r="K50" s="546"/>
      <c r="L50" s="546"/>
      <c r="M50" s="546"/>
      <c r="N50" s="546"/>
      <c r="O50" s="547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128</v>
      </c>
      <c r="C53" s="448" t="s">
        <v>191</v>
      </c>
      <c r="D53" s="448"/>
      <c r="E53" s="448"/>
      <c r="F53" s="448"/>
      <c r="G53" s="448"/>
      <c r="H53" s="448"/>
      <c r="I53" s="225"/>
      <c r="J53" s="225"/>
      <c r="K53" s="448" t="s">
        <v>129</v>
      </c>
      <c r="L53" s="448"/>
      <c r="M53" s="448"/>
      <c r="N53" s="448"/>
      <c r="O53" s="448"/>
      <c r="P53" s="448"/>
      <c r="Q53" s="448" t="s">
        <v>130</v>
      </c>
      <c r="R53" s="448"/>
      <c r="S53" s="448"/>
      <c r="T53" s="226" t="s">
        <v>131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48"/>
      <c r="L54" s="448"/>
      <c r="M54" s="448"/>
      <c r="N54" s="448"/>
      <c r="O54" s="448"/>
      <c r="P54" s="448"/>
      <c r="Q54" s="448"/>
      <c r="R54" s="448"/>
      <c r="S54" s="448"/>
      <c r="T54" s="227"/>
    </row>
    <row r="55" spans="2:20">
      <c r="B55" s="225"/>
      <c r="C55" s="225"/>
      <c r="D55" s="529" t="s">
        <v>132</v>
      </c>
      <c r="E55" s="529"/>
      <c r="F55" s="529"/>
      <c r="G55" s="529"/>
      <c r="H55" s="226">
        <v>5</v>
      </c>
      <c r="I55" s="225"/>
      <c r="J55" s="225"/>
      <c r="K55" s="530" t="s">
        <v>133</v>
      </c>
      <c r="L55" s="531"/>
      <c r="M55" s="531"/>
      <c r="N55" s="531"/>
      <c r="O55" s="531"/>
      <c r="P55" s="532"/>
      <c r="Q55" s="448" t="s">
        <v>134</v>
      </c>
      <c r="R55" s="448"/>
      <c r="S55" s="448"/>
      <c r="T55" s="448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33" t="s">
        <v>135</v>
      </c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5"/>
      <c r="P58" s="518" t="s">
        <v>136</v>
      </c>
      <c r="Q58" s="519"/>
      <c r="R58" s="520"/>
      <c r="S58" s="524" t="s">
        <v>137</v>
      </c>
      <c r="T58" s="526" t="s">
        <v>138</v>
      </c>
    </row>
    <row r="59" spans="2:20" s="1" customFormat="1" ht="29" customHeight="1" thickBot="1">
      <c r="B59" s="228" t="s">
        <v>139</v>
      </c>
      <c r="C59" s="229"/>
      <c r="D59" s="230">
        <v>1</v>
      </c>
      <c r="E59" s="528">
        <v>2</v>
      </c>
      <c r="F59" s="528"/>
      <c r="G59" s="316">
        <v>3</v>
      </c>
      <c r="H59" s="528">
        <v>4</v>
      </c>
      <c r="I59" s="528"/>
      <c r="J59" s="528">
        <v>5</v>
      </c>
      <c r="K59" s="528"/>
      <c r="L59" s="528"/>
      <c r="M59" s="528"/>
      <c r="N59" s="316">
        <v>6</v>
      </c>
      <c r="O59" s="231">
        <v>7</v>
      </c>
      <c r="P59" s="521"/>
      <c r="Q59" s="522"/>
      <c r="R59" s="523"/>
      <c r="S59" s="525"/>
      <c r="T59" s="527"/>
    </row>
    <row r="60" spans="2:20" ht="14.45" customHeight="1">
      <c r="B60" s="500" t="str">
        <f>IF(XIV!C10="","",XIV!C10)</f>
        <v/>
      </c>
      <c r="C60" s="501"/>
      <c r="D60" s="506">
        <f>IF(XIV!F10="","",XIV!F10)</f>
        <v>11</v>
      </c>
      <c r="E60" s="509">
        <f>IF(XIV!H10="","",XIV!H10)</f>
        <v>11</v>
      </c>
      <c r="F60" s="510"/>
      <c r="G60" s="548">
        <f>IF(XIV!J10="","",XIV!J10)</f>
        <v>11</v>
      </c>
      <c r="H60" s="548" t="str">
        <f>IF(XIV!L10="","",XIV!L10)</f>
        <v/>
      </c>
      <c r="I60" s="548"/>
      <c r="J60" s="548" t="str">
        <f>IF(XIV!N10="","",XIV!N10)</f>
        <v/>
      </c>
      <c r="K60" s="548"/>
      <c r="L60" s="548"/>
      <c r="M60" s="548"/>
      <c r="N60" s="548" t="str">
        <f>IF(XIV!P10="","",XIV!P10)</f>
        <v/>
      </c>
      <c r="O60" s="551" t="str">
        <f>IF(XIV!R10="","",XIV!R10)</f>
        <v/>
      </c>
      <c r="P60" s="554">
        <f>IF(XIV!T10="","",XIV!T10)</f>
        <v>3</v>
      </c>
      <c r="Q60" s="555"/>
      <c r="R60" s="556"/>
      <c r="S60" s="499"/>
      <c r="T60" s="232" t="s">
        <v>140</v>
      </c>
    </row>
    <row r="61" spans="2:20" ht="14.45" customHeight="1">
      <c r="B61" s="502"/>
      <c r="C61" s="503"/>
      <c r="D61" s="507"/>
      <c r="E61" s="511"/>
      <c r="F61" s="512"/>
      <c r="G61" s="549"/>
      <c r="H61" s="549"/>
      <c r="I61" s="549"/>
      <c r="J61" s="549"/>
      <c r="K61" s="549"/>
      <c r="L61" s="549"/>
      <c r="M61" s="549"/>
      <c r="N61" s="549"/>
      <c r="O61" s="552"/>
      <c r="P61" s="557"/>
      <c r="Q61" s="558"/>
      <c r="R61" s="559"/>
      <c r="S61" s="487"/>
      <c r="T61" s="233" t="s">
        <v>141</v>
      </c>
    </row>
    <row r="62" spans="2:20" ht="14.45" customHeight="1">
      <c r="B62" s="502"/>
      <c r="C62" s="503"/>
      <c r="D62" s="507"/>
      <c r="E62" s="511"/>
      <c r="F62" s="512"/>
      <c r="G62" s="549"/>
      <c r="H62" s="549"/>
      <c r="I62" s="549"/>
      <c r="J62" s="549"/>
      <c r="K62" s="549"/>
      <c r="L62" s="549"/>
      <c r="M62" s="549"/>
      <c r="N62" s="549"/>
      <c r="O62" s="552"/>
      <c r="P62" s="557"/>
      <c r="Q62" s="558"/>
      <c r="R62" s="559"/>
      <c r="S62" s="487"/>
      <c r="T62" s="233"/>
    </row>
    <row r="63" spans="2:20" ht="15" customHeight="1" thickBot="1">
      <c r="B63" s="504"/>
      <c r="C63" s="505"/>
      <c r="D63" s="508"/>
      <c r="E63" s="513"/>
      <c r="F63" s="514"/>
      <c r="G63" s="550"/>
      <c r="H63" s="550"/>
      <c r="I63" s="550"/>
      <c r="J63" s="550"/>
      <c r="K63" s="550"/>
      <c r="L63" s="550"/>
      <c r="M63" s="550"/>
      <c r="N63" s="550"/>
      <c r="O63" s="553"/>
      <c r="P63" s="560"/>
      <c r="Q63" s="561"/>
      <c r="R63" s="562"/>
      <c r="S63" s="488"/>
      <c r="T63" s="234" t="s">
        <v>142</v>
      </c>
    </row>
    <row r="64" spans="2:20">
      <c r="B64" s="500" t="str">
        <f>IF(XIV!E10="","",XIV!E10)</f>
        <v/>
      </c>
      <c r="C64" s="501"/>
      <c r="D64" s="506">
        <f>IF(XIV!G10="","",XIV!G10)</f>
        <v>3</v>
      </c>
      <c r="E64" s="548">
        <f>IF(XIV!I10="","",XIV!I10)</f>
        <v>6</v>
      </c>
      <c r="F64" s="548"/>
      <c r="G64" s="548">
        <f>IF(XIV!K10="","",XIV!K10)</f>
        <v>8</v>
      </c>
      <c r="H64" s="548" t="str">
        <f>IF(XIV!M10="","",XIV!M10)</f>
        <v/>
      </c>
      <c r="I64" s="548"/>
      <c r="J64" s="548" t="str">
        <f>IF(XIV!O10="","",XIV!O10)</f>
        <v/>
      </c>
      <c r="K64" s="548"/>
      <c r="L64" s="548"/>
      <c r="M64" s="548"/>
      <c r="N64" s="548" t="str">
        <f>IF(XIV!Q10="","",XIV!Q10)</f>
        <v/>
      </c>
      <c r="O64" s="551" t="str">
        <f>IF(XIV!S10="","",XIV!S10)</f>
        <v/>
      </c>
      <c r="P64" s="563">
        <f>IF(XIV!U10="","",XIV!U10)</f>
        <v>0</v>
      </c>
      <c r="Q64" s="564"/>
      <c r="R64" s="565"/>
      <c r="S64" s="486"/>
      <c r="T64" s="233" t="s">
        <v>140</v>
      </c>
    </row>
    <row r="65" spans="2:20">
      <c r="B65" s="502"/>
      <c r="C65" s="503"/>
      <c r="D65" s="507"/>
      <c r="E65" s="549"/>
      <c r="F65" s="549"/>
      <c r="G65" s="549"/>
      <c r="H65" s="549"/>
      <c r="I65" s="549"/>
      <c r="J65" s="549"/>
      <c r="K65" s="549"/>
      <c r="L65" s="549"/>
      <c r="M65" s="549"/>
      <c r="N65" s="549"/>
      <c r="O65" s="552"/>
      <c r="P65" s="557"/>
      <c r="Q65" s="558"/>
      <c r="R65" s="559"/>
      <c r="S65" s="487"/>
      <c r="T65" s="233" t="s">
        <v>141</v>
      </c>
    </row>
    <row r="66" spans="2:20">
      <c r="B66" s="502"/>
      <c r="C66" s="503"/>
      <c r="D66" s="507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52"/>
      <c r="P66" s="557"/>
      <c r="Q66" s="558"/>
      <c r="R66" s="559"/>
      <c r="S66" s="487"/>
      <c r="T66" s="233"/>
    </row>
    <row r="67" spans="2:20" ht="14.65" thickBot="1">
      <c r="B67" s="504"/>
      <c r="C67" s="505"/>
      <c r="D67" s="508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3"/>
      <c r="P67" s="560"/>
      <c r="Q67" s="561"/>
      <c r="R67" s="562"/>
      <c r="S67" s="488"/>
      <c r="T67" s="234" t="s">
        <v>142</v>
      </c>
    </row>
    <row r="69" spans="2:20" ht="14.65" thickBot="1">
      <c r="B69" s="225" t="s">
        <v>144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89" t="s">
        <v>143</v>
      </c>
      <c r="O69" s="489"/>
      <c r="P69" s="489"/>
      <c r="Q69" s="489"/>
      <c r="R69" s="489"/>
      <c r="S69" s="489"/>
      <c r="T69" s="489"/>
    </row>
    <row r="70" spans="2:20" ht="30.75" customHeight="1" thickBot="1">
      <c r="B70" s="490" t="str">
        <f>IF(P60=P64,"",IF(P60&gt;P64,B60,B64))</f>
        <v/>
      </c>
      <c r="C70" s="491"/>
      <c r="D70" s="491"/>
      <c r="E70" s="492"/>
      <c r="F70" s="493" t="s">
        <v>145</v>
      </c>
      <c r="G70" s="493"/>
      <c r="H70" s="496">
        <f>IF(B70=B60,P60,P64)</f>
        <v>3</v>
      </c>
      <c r="I70" s="497"/>
      <c r="J70" s="236" t="s">
        <v>146</v>
      </c>
      <c r="K70" s="497">
        <f>IF(H70=P60,P64,P60)</f>
        <v>0</v>
      </c>
      <c r="L70" s="497"/>
      <c r="M70" s="498"/>
      <c r="N70" s="494"/>
      <c r="O70" s="494"/>
      <c r="P70" s="494"/>
      <c r="Q70" s="494"/>
      <c r="R70" s="494"/>
      <c r="S70" s="494"/>
      <c r="T70" s="495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63" t="s">
        <v>147</v>
      </c>
      <c r="C73" s="464"/>
      <c r="D73" s="464"/>
      <c r="E73" s="464"/>
      <c r="F73" s="464"/>
      <c r="G73" s="464"/>
      <c r="H73" s="465"/>
      <c r="I73" s="444" t="s">
        <v>148</v>
      </c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5"/>
    </row>
    <row r="74" spans="2:20">
      <c r="B74" s="466"/>
      <c r="C74" s="467"/>
      <c r="D74" s="468" t="s">
        <v>149</v>
      </c>
      <c r="E74" s="469"/>
      <c r="F74" s="469"/>
      <c r="G74" s="469"/>
      <c r="H74" s="470"/>
      <c r="I74" s="469"/>
      <c r="J74" s="469"/>
      <c r="K74" s="469"/>
      <c r="L74" s="469"/>
      <c r="M74" s="469"/>
      <c r="N74" s="469"/>
      <c r="O74" s="469"/>
      <c r="P74" s="469"/>
      <c r="Q74" s="467"/>
      <c r="R74" s="468" t="s">
        <v>149</v>
      </c>
      <c r="S74" s="469"/>
      <c r="T74" s="470"/>
    </row>
    <row r="75" spans="2:20">
      <c r="B75" s="453"/>
      <c r="C75" s="454"/>
      <c r="D75" s="455" t="s">
        <v>140</v>
      </c>
      <c r="E75" s="456"/>
      <c r="F75" s="456"/>
      <c r="G75" s="456"/>
      <c r="H75" s="457"/>
      <c r="I75" s="456"/>
      <c r="J75" s="456"/>
      <c r="K75" s="456"/>
      <c r="L75" s="456"/>
      <c r="M75" s="456"/>
      <c r="N75" s="456"/>
      <c r="O75" s="456"/>
      <c r="P75" s="456"/>
      <c r="Q75" s="454"/>
      <c r="R75" s="455" t="s">
        <v>140</v>
      </c>
      <c r="S75" s="456"/>
      <c r="T75" s="457"/>
    </row>
    <row r="76" spans="2:20" ht="14.65" thickBot="1">
      <c r="B76" s="458"/>
      <c r="C76" s="459"/>
      <c r="D76" s="460" t="s">
        <v>150</v>
      </c>
      <c r="E76" s="461"/>
      <c r="F76" s="461"/>
      <c r="G76" s="461"/>
      <c r="H76" s="462"/>
      <c r="I76" s="461"/>
      <c r="J76" s="461"/>
      <c r="K76" s="461"/>
      <c r="L76" s="461"/>
      <c r="M76" s="461"/>
      <c r="N76" s="461"/>
      <c r="O76" s="461"/>
      <c r="P76" s="461"/>
      <c r="Q76" s="459"/>
      <c r="R76" s="460" t="s">
        <v>150</v>
      </c>
      <c r="S76" s="461"/>
      <c r="T76" s="462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42" t="s">
        <v>151</v>
      </c>
      <c r="C78" s="443"/>
      <c r="D78" s="443"/>
      <c r="E78" s="443"/>
      <c r="F78" s="443"/>
      <c r="G78" s="443"/>
      <c r="H78" s="444"/>
      <c r="I78" s="445" t="s">
        <v>152</v>
      </c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6"/>
    </row>
    <row r="79" spans="2:20" ht="28.25" customHeight="1">
      <c r="B79" s="447"/>
      <c r="C79" s="448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48"/>
      <c r="T79" s="449"/>
    </row>
    <row r="80" spans="2:20" ht="28.25" customHeight="1" thickBot="1">
      <c r="B80" s="450"/>
      <c r="C80" s="451"/>
      <c r="D80" s="451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2"/>
    </row>
    <row r="87" spans="1:20" ht="29" customHeight="1" thickBot="1">
      <c r="A87" s="235">
        <v>3</v>
      </c>
    </row>
    <row r="88" spans="1:20" ht="15.75">
      <c r="E88" s="536" t="s">
        <v>124</v>
      </c>
      <c r="F88" s="537"/>
      <c r="G88" s="537"/>
      <c r="H88" s="537"/>
      <c r="I88" s="537"/>
      <c r="J88" s="537"/>
      <c r="K88" s="537"/>
      <c r="L88" s="537"/>
      <c r="M88" s="537"/>
      <c r="N88" s="537"/>
      <c r="O88" s="538"/>
    </row>
    <row r="89" spans="1:20" ht="15.75">
      <c r="E89" s="539" t="e">
        <f>IF(#REF!="","",#REF!)</f>
        <v>#REF!</v>
      </c>
      <c r="F89" s="540"/>
      <c r="G89" s="540"/>
      <c r="H89" s="540"/>
      <c r="I89" s="540"/>
      <c r="J89" s="540"/>
      <c r="K89" s="540"/>
      <c r="L89" s="540"/>
      <c r="M89" s="540"/>
      <c r="N89" s="540"/>
      <c r="O89" s="541"/>
    </row>
    <row r="90" spans="1:20" ht="15.75">
      <c r="E90" s="539" t="e">
        <f>IF(#REF!="","",#REF!)</f>
        <v>#REF!</v>
      </c>
      <c r="F90" s="540"/>
      <c r="G90" s="540"/>
      <c r="H90" s="540"/>
      <c r="I90" s="540"/>
      <c r="J90" s="540"/>
      <c r="K90" s="540"/>
      <c r="L90" s="540"/>
      <c r="M90" s="540"/>
      <c r="N90" s="540"/>
      <c r="O90" s="541"/>
    </row>
    <row r="91" spans="1:20" ht="15.75">
      <c r="E91" s="539"/>
      <c r="F91" s="540"/>
      <c r="G91" s="540"/>
      <c r="H91" s="540"/>
      <c r="I91" s="540"/>
      <c r="J91" s="540"/>
      <c r="K91" s="540"/>
      <c r="L91" s="540"/>
      <c r="M91" s="540"/>
      <c r="N91" s="540"/>
      <c r="O91" s="541"/>
    </row>
    <row r="92" spans="1:20" ht="15.75">
      <c r="E92" s="542" t="e">
        <f>IF(#REF!="","",#REF!)</f>
        <v>#REF!</v>
      </c>
      <c r="F92" s="543"/>
      <c r="G92" s="543"/>
      <c r="H92" s="543"/>
      <c r="I92" s="543"/>
      <c r="J92" s="543"/>
      <c r="K92" s="543"/>
      <c r="L92" s="543"/>
      <c r="M92" s="543"/>
      <c r="N92" s="543"/>
      <c r="O92" s="544"/>
    </row>
    <row r="93" spans="1:20" ht="16.149999999999999" thickBot="1">
      <c r="E93" s="545" t="e">
        <f>IF(#REF!="","",#REF!)</f>
        <v>#REF!</v>
      </c>
      <c r="F93" s="546"/>
      <c r="G93" s="546"/>
      <c r="H93" s="546"/>
      <c r="I93" s="546"/>
      <c r="J93" s="546"/>
      <c r="K93" s="546"/>
      <c r="L93" s="546"/>
      <c r="M93" s="546"/>
      <c r="N93" s="546"/>
      <c r="O93" s="547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128</v>
      </c>
      <c r="C96" s="448" t="s">
        <v>191</v>
      </c>
      <c r="D96" s="448"/>
      <c r="E96" s="448"/>
      <c r="F96" s="448"/>
      <c r="G96" s="448"/>
      <c r="H96" s="448"/>
      <c r="I96" s="225"/>
      <c r="J96" s="225"/>
      <c r="K96" s="448" t="s">
        <v>129</v>
      </c>
      <c r="L96" s="448"/>
      <c r="M96" s="448"/>
      <c r="N96" s="448"/>
      <c r="O96" s="448"/>
      <c r="P96" s="448"/>
      <c r="Q96" s="448" t="s">
        <v>130</v>
      </c>
      <c r="R96" s="448"/>
      <c r="S96" s="448"/>
      <c r="T96" s="226" t="s">
        <v>131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48"/>
      <c r="L97" s="448"/>
      <c r="M97" s="448"/>
      <c r="N97" s="448"/>
      <c r="O97" s="448"/>
      <c r="P97" s="448"/>
      <c r="Q97" s="448"/>
      <c r="R97" s="448"/>
      <c r="S97" s="448"/>
      <c r="T97" s="227"/>
    </row>
    <row r="98" spans="2:20">
      <c r="B98" s="225"/>
      <c r="C98" s="225"/>
      <c r="D98" s="529" t="s">
        <v>132</v>
      </c>
      <c r="E98" s="529"/>
      <c r="F98" s="529"/>
      <c r="G98" s="529"/>
      <c r="H98" s="226">
        <v>5</v>
      </c>
      <c r="I98" s="225"/>
      <c r="J98" s="225"/>
      <c r="K98" s="530" t="s">
        <v>133</v>
      </c>
      <c r="L98" s="531"/>
      <c r="M98" s="531"/>
      <c r="N98" s="531"/>
      <c r="O98" s="531"/>
      <c r="P98" s="532"/>
      <c r="Q98" s="448" t="s">
        <v>134</v>
      </c>
      <c r="R98" s="448"/>
      <c r="S98" s="448"/>
      <c r="T98" s="448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33" t="s">
        <v>135</v>
      </c>
      <c r="E101" s="534"/>
      <c r="F101" s="534"/>
      <c r="G101" s="534"/>
      <c r="H101" s="534"/>
      <c r="I101" s="534"/>
      <c r="J101" s="534"/>
      <c r="K101" s="534"/>
      <c r="L101" s="534"/>
      <c r="M101" s="534"/>
      <c r="N101" s="534"/>
      <c r="O101" s="535"/>
      <c r="P101" s="518" t="s">
        <v>136</v>
      </c>
      <c r="Q101" s="519"/>
      <c r="R101" s="520"/>
      <c r="S101" s="524" t="s">
        <v>137</v>
      </c>
      <c r="T101" s="526" t="s">
        <v>138</v>
      </c>
    </row>
    <row r="102" spans="2:20" s="1" customFormat="1" ht="29" customHeight="1" thickBot="1">
      <c r="B102" s="228" t="s">
        <v>139</v>
      </c>
      <c r="C102" s="229"/>
      <c r="D102" s="230">
        <v>1</v>
      </c>
      <c r="E102" s="528">
        <v>2</v>
      </c>
      <c r="F102" s="528"/>
      <c r="G102" s="316">
        <v>3</v>
      </c>
      <c r="H102" s="528">
        <v>4</v>
      </c>
      <c r="I102" s="528"/>
      <c r="J102" s="528">
        <v>5</v>
      </c>
      <c r="K102" s="528"/>
      <c r="L102" s="528"/>
      <c r="M102" s="528"/>
      <c r="N102" s="316">
        <v>6</v>
      </c>
      <c r="O102" s="231">
        <v>7</v>
      </c>
      <c r="P102" s="521"/>
      <c r="Q102" s="522"/>
      <c r="R102" s="523"/>
      <c r="S102" s="525"/>
      <c r="T102" s="527"/>
    </row>
    <row r="103" spans="2:20">
      <c r="B103" s="500" t="str">
        <f>IF(XIV!C13="","",XIV!C13)</f>
        <v/>
      </c>
      <c r="C103" s="501"/>
      <c r="D103" s="506">
        <f>IF(XIV!F13="","",XIV!F13)</f>
        <v>7</v>
      </c>
      <c r="E103" s="509">
        <f>IF(XIV!H13="","",XIV!H13)</f>
        <v>12</v>
      </c>
      <c r="F103" s="510"/>
      <c r="G103" s="548">
        <f>IF(XIV!J13="","",XIV!J13)</f>
        <v>5</v>
      </c>
      <c r="H103" s="548">
        <f>IF(XIV!L13="","",XIV!L13)</f>
        <v>11</v>
      </c>
      <c r="I103" s="548"/>
      <c r="J103" s="548">
        <f>IF(XIV!N13="","",XIV!N13)</f>
        <v>11</v>
      </c>
      <c r="K103" s="548"/>
      <c r="L103" s="548"/>
      <c r="M103" s="548"/>
      <c r="N103" s="548" t="str">
        <f>IF(XIV!P13="","",XIV!P13)</f>
        <v/>
      </c>
      <c r="O103" s="551" t="str">
        <f>IF(XIV!R13="","",XIV!R13)</f>
        <v/>
      </c>
      <c r="P103" s="554">
        <f>IF(XIV!T13="","",XIV!T13)</f>
        <v>3</v>
      </c>
      <c r="Q103" s="555"/>
      <c r="R103" s="556"/>
      <c r="S103" s="499"/>
      <c r="T103" s="232" t="s">
        <v>140</v>
      </c>
    </row>
    <row r="104" spans="2:20">
      <c r="B104" s="502"/>
      <c r="C104" s="503"/>
      <c r="D104" s="507"/>
      <c r="E104" s="511"/>
      <c r="F104" s="512"/>
      <c r="G104" s="549"/>
      <c r="H104" s="549"/>
      <c r="I104" s="549"/>
      <c r="J104" s="549"/>
      <c r="K104" s="549"/>
      <c r="L104" s="549"/>
      <c r="M104" s="549"/>
      <c r="N104" s="549"/>
      <c r="O104" s="552"/>
      <c r="P104" s="557"/>
      <c r="Q104" s="558"/>
      <c r="R104" s="559"/>
      <c r="S104" s="487"/>
      <c r="T104" s="233" t="s">
        <v>141</v>
      </c>
    </row>
    <row r="105" spans="2:20">
      <c r="B105" s="502"/>
      <c r="C105" s="503"/>
      <c r="D105" s="507"/>
      <c r="E105" s="511"/>
      <c r="F105" s="512"/>
      <c r="G105" s="549"/>
      <c r="H105" s="549"/>
      <c r="I105" s="549"/>
      <c r="J105" s="549"/>
      <c r="K105" s="549"/>
      <c r="L105" s="549"/>
      <c r="M105" s="549"/>
      <c r="N105" s="549"/>
      <c r="O105" s="552"/>
      <c r="P105" s="557"/>
      <c r="Q105" s="558"/>
      <c r="R105" s="559"/>
      <c r="S105" s="487"/>
      <c r="T105" s="233"/>
    </row>
    <row r="106" spans="2:20" ht="14.65" thickBot="1">
      <c r="B106" s="504"/>
      <c r="C106" s="505"/>
      <c r="D106" s="508"/>
      <c r="E106" s="513"/>
      <c r="F106" s="514"/>
      <c r="G106" s="550"/>
      <c r="H106" s="550"/>
      <c r="I106" s="550"/>
      <c r="J106" s="550"/>
      <c r="K106" s="550"/>
      <c r="L106" s="550"/>
      <c r="M106" s="550"/>
      <c r="N106" s="550"/>
      <c r="O106" s="553"/>
      <c r="P106" s="560"/>
      <c r="Q106" s="561"/>
      <c r="R106" s="562"/>
      <c r="S106" s="488"/>
      <c r="T106" s="234" t="s">
        <v>142</v>
      </c>
    </row>
    <row r="107" spans="2:20">
      <c r="B107" s="500" t="str">
        <f>IF(XIV!E13="","",XIV!E13)</f>
        <v/>
      </c>
      <c r="C107" s="501"/>
      <c r="D107" s="506">
        <f>IF(XIV!G13="","",XIV!G13)</f>
        <v>11</v>
      </c>
      <c r="E107" s="548">
        <f>IF(XIV!I13="","",XIV!I13)</f>
        <v>10</v>
      </c>
      <c r="F107" s="548"/>
      <c r="G107" s="548">
        <f>IF(XIV!K13="","",XIV!K13)</f>
        <v>11</v>
      </c>
      <c r="H107" s="548">
        <f>IF(XIV!M13="","",XIV!M13)</f>
        <v>5</v>
      </c>
      <c r="I107" s="548"/>
      <c r="J107" s="548">
        <f>IF(XIV!O13="","",XIV!O13)</f>
        <v>6</v>
      </c>
      <c r="K107" s="548"/>
      <c r="L107" s="548"/>
      <c r="M107" s="548"/>
      <c r="N107" s="548" t="str">
        <f>IF(XIV!Q13="","",XIV!Q13)</f>
        <v/>
      </c>
      <c r="O107" s="551" t="str">
        <f>IF(XIV!S13="","",XIV!S13)</f>
        <v/>
      </c>
      <c r="P107" s="563">
        <f>IF(XIV!U13="","",XIV!U13)</f>
        <v>2</v>
      </c>
      <c r="Q107" s="564"/>
      <c r="R107" s="565"/>
      <c r="S107" s="486"/>
      <c r="T107" s="233" t="s">
        <v>140</v>
      </c>
    </row>
    <row r="108" spans="2:20">
      <c r="B108" s="502"/>
      <c r="C108" s="503"/>
      <c r="D108" s="507"/>
      <c r="E108" s="549"/>
      <c r="F108" s="549"/>
      <c r="G108" s="549"/>
      <c r="H108" s="549"/>
      <c r="I108" s="549"/>
      <c r="J108" s="549"/>
      <c r="K108" s="549"/>
      <c r="L108" s="549"/>
      <c r="M108" s="549"/>
      <c r="N108" s="549"/>
      <c r="O108" s="552"/>
      <c r="P108" s="557"/>
      <c r="Q108" s="558"/>
      <c r="R108" s="559"/>
      <c r="S108" s="487"/>
      <c r="T108" s="233" t="s">
        <v>141</v>
      </c>
    </row>
    <row r="109" spans="2:20">
      <c r="B109" s="502"/>
      <c r="C109" s="503"/>
      <c r="D109" s="507"/>
      <c r="E109" s="549"/>
      <c r="F109" s="549"/>
      <c r="G109" s="549"/>
      <c r="H109" s="549"/>
      <c r="I109" s="549"/>
      <c r="J109" s="549"/>
      <c r="K109" s="549"/>
      <c r="L109" s="549"/>
      <c r="M109" s="549"/>
      <c r="N109" s="549"/>
      <c r="O109" s="552"/>
      <c r="P109" s="557"/>
      <c r="Q109" s="558"/>
      <c r="R109" s="559"/>
      <c r="S109" s="487"/>
      <c r="T109" s="233"/>
    </row>
    <row r="110" spans="2:20" ht="14.65" thickBot="1">
      <c r="B110" s="504"/>
      <c r="C110" s="505"/>
      <c r="D110" s="508"/>
      <c r="E110" s="550"/>
      <c r="F110" s="550"/>
      <c r="G110" s="550"/>
      <c r="H110" s="550"/>
      <c r="I110" s="550"/>
      <c r="J110" s="550"/>
      <c r="K110" s="550"/>
      <c r="L110" s="550"/>
      <c r="M110" s="550"/>
      <c r="N110" s="550"/>
      <c r="O110" s="553"/>
      <c r="P110" s="560"/>
      <c r="Q110" s="561"/>
      <c r="R110" s="562"/>
      <c r="S110" s="488"/>
      <c r="T110" s="234" t="s">
        <v>142</v>
      </c>
    </row>
    <row r="112" spans="2:20" ht="14.65" thickBot="1">
      <c r="B112" s="225" t="s">
        <v>144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89" t="s">
        <v>143</v>
      </c>
      <c r="O112" s="489"/>
      <c r="P112" s="489"/>
      <c r="Q112" s="489"/>
      <c r="R112" s="489"/>
      <c r="S112" s="489"/>
      <c r="T112" s="489"/>
    </row>
    <row r="113" spans="2:20" ht="30.75" customHeight="1" thickBot="1">
      <c r="B113" s="490" t="str">
        <f>IF(P103=P107,"",IF(P103&gt;P107,B103,B107))</f>
        <v/>
      </c>
      <c r="C113" s="491"/>
      <c r="D113" s="491"/>
      <c r="E113" s="492"/>
      <c r="F113" s="493" t="s">
        <v>145</v>
      </c>
      <c r="G113" s="493"/>
      <c r="H113" s="496">
        <f>IF(B113=B103,P103,P107)</f>
        <v>3</v>
      </c>
      <c r="I113" s="497"/>
      <c r="J113" s="236" t="s">
        <v>146</v>
      </c>
      <c r="K113" s="497">
        <f>IF(H113=P103,P107,P103)</f>
        <v>2</v>
      </c>
      <c r="L113" s="497"/>
      <c r="M113" s="498"/>
      <c r="N113" s="494"/>
      <c r="O113" s="494"/>
      <c r="P113" s="494"/>
      <c r="Q113" s="494"/>
      <c r="R113" s="494"/>
      <c r="S113" s="494"/>
      <c r="T113" s="495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63" t="s">
        <v>147</v>
      </c>
      <c r="C116" s="464"/>
      <c r="D116" s="464"/>
      <c r="E116" s="464"/>
      <c r="F116" s="464"/>
      <c r="G116" s="464"/>
      <c r="H116" s="465"/>
      <c r="I116" s="444" t="s">
        <v>148</v>
      </c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5"/>
    </row>
    <row r="117" spans="2:20">
      <c r="B117" s="466"/>
      <c r="C117" s="467"/>
      <c r="D117" s="468" t="s">
        <v>149</v>
      </c>
      <c r="E117" s="469"/>
      <c r="F117" s="469"/>
      <c r="G117" s="469"/>
      <c r="H117" s="470"/>
      <c r="I117" s="469"/>
      <c r="J117" s="469"/>
      <c r="K117" s="469"/>
      <c r="L117" s="469"/>
      <c r="M117" s="469"/>
      <c r="N117" s="469"/>
      <c r="O117" s="469"/>
      <c r="P117" s="469"/>
      <c r="Q117" s="467"/>
      <c r="R117" s="468" t="s">
        <v>149</v>
      </c>
      <c r="S117" s="469"/>
      <c r="T117" s="470"/>
    </row>
    <row r="118" spans="2:20">
      <c r="B118" s="453"/>
      <c r="C118" s="454"/>
      <c r="D118" s="455" t="s">
        <v>140</v>
      </c>
      <c r="E118" s="456"/>
      <c r="F118" s="456"/>
      <c r="G118" s="456"/>
      <c r="H118" s="457"/>
      <c r="I118" s="456"/>
      <c r="J118" s="456"/>
      <c r="K118" s="456"/>
      <c r="L118" s="456"/>
      <c r="M118" s="456"/>
      <c r="N118" s="456"/>
      <c r="O118" s="456"/>
      <c r="P118" s="456"/>
      <c r="Q118" s="454"/>
      <c r="R118" s="455" t="s">
        <v>140</v>
      </c>
      <c r="S118" s="456"/>
      <c r="T118" s="457"/>
    </row>
    <row r="119" spans="2:20" ht="14.65" thickBot="1">
      <c r="B119" s="458"/>
      <c r="C119" s="459"/>
      <c r="D119" s="460" t="s">
        <v>150</v>
      </c>
      <c r="E119" s="461"/>
      <c r="F119" s="461"/>
      <c r="G119" s="461"/>
      <c r="H119" s="462"/>
      <c r="I119" s="461"/>
      <c r="J119" s="461"/>
      <c r="K119" s="461"/>
      <c r="L119" s="461"/>
      <c r="M119" s="461"/>
      <c r="N119" s="461"/>
      <c r="O119" s="461"/>
      <c r="P119" s="461"/>
      <c r="Q119" s="459"/>
      <c r="R119" s="460" t="s">
        <v>150</v>
      </c>
      <c r="S119" s="461"/>
      <c r="T119" s="462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42" t="s">
        <v>151</v>
      </c>
      <c r="C121" s="443"/>
      <c r="D121" s="443"/>
      <c r="E121" s="443"/>
      <c r="F121" s="443"/>
      <c r="G121" s="443"/>
      <c r="H121" s="444"/>
      <c r="I121" s="445" t="s">
        <v>152</v>
      </c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  <c r="T121" s="446"/>
    </row>
    <row r="122" spans="2:20" ht="28.25" customHeight="1">
      <c r="B122" s="447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49"/>
    </row>
    <row r="123" spans="2:20" ht="28.25" customHeight="1" thickBot="1">
      <c r="B123" s="450"/>
      <c r="C123" s="451"/>
      <c r="D123" s="451"/>
      <c r="E123" s="451"/>
      <c r="F123" s="451"/>
      <c r="G123" s="451"/>
      <c r="H123" s="451"/>
      <c r="I123" s="451"/>
      <c r="J123" s="451"/>
      <c r="K123" s="451"/>
      <c r="L123" s="451"/>
      <c r="M123" s="451"/>
      <c r="N123" s="451"/>
      <c r="O123" s="451"/>
      <c r="P123" s="451"/>
      <c r="Q123" s="451"/>
      <c r="R123" s="451"/>
      <c r="S123" s="451"/>
      <c r="T123" s="452"/>
    </row>
    <row r="130" spans="1:20" ht="29" customHeight="1" thickBot="1">
      <c r="A130" s="235">
        <v>4</v>
      </c>
    </row>
    <row r="131" spans="1:20" ht="15.75">
      <c r="E131" s="536" t="s">
        <v>124</v>
      </c>
      <c r="F131" s="537"/>
      <c r="G131" s="537"/>
      <c r="H131" s="537"/>
      <c r="I131" s="537"/>
      <c r="J131" s="537"/>
      <c r="K131" s="537"/>
      <c r="L131" s="537"/>
      <c r="M131" s="537"/>
      <c r="N131" s="537"/>
      <c r="O131" s="538"/>
    </row>
    <row r="132" spans="1:20" ht="15.75">
      <c r="E132" s="539" t="e">
        <f>IF(#REF!="","",#REF!)</f>
        <v>#REF!</v>
      </c>
      <c r="F132" s="540"/>
      <c r="G132" s="540"/>
      <c r="H132" s="540"/>
      <c r="I132" s="540"/>
      <c r="J132" s="540"/>
      <c r="K132" s="540"/>
      <c r="L132" s="540"/>
      <c r="M132" s="540"/>
      <c r="N132" s="540"/>
      <c r="O132" s="541"/>
    </row>
    <row r="133" spans="1:20" ht="15.75">
      <c r="E133" s="539" t="e">
        <f>IF(#REF!="","",#REF!)</f>
        <v>#REF!</v>
      </c>
      <c r="F133" s="540"/>
      <c r="G133" s="540"/>
      <c r="H133" s="540"/>
      <c r="I133" s="540"/>
      <c r="J133" s="540"/>
      <c r="K133" s="540"/>
      <c r="L133" s="540"/>
      <c r="M133" s="540"/>
      <c r="N133" s="540"/>
      <c r="O133" s="541"/>
    </row>
    <row r="134" spans="1:20" ht="15.75">
      <c r="E134" s="539"/>
      <c r="F134" s="540"/>
      <c r="G134" s="540"/>
      <c r="H134" s="540"/>
      <c r="I134" s="540"/>
      <c r="J134" s="540"/>
      <c r="K134" s="540"/>
      <c r="L134" s="540"/>
      <c r="M134" s="540"/>
      <c r="N134" s="540"/>
      <c r="O134" s="541"/>
    </row>
    <row r="135" spans="1:20" ht="15.75">
      <c r="E135" s="542" t="e">
        <f>IF(#REF!="","",#REF!)</f>
        <v>#REF!</v>
      </c>
      <c r="F135" s="543"/>
      <c r="G135" s="543"/>
      <c r="H135" s="543"/>
      <c r="I135" s="543"/>
      <c r="J135" s="543"/>
      <c r="K135" s="543"/>
      <c r="L135" s="543"/>
      <c r="M135" s="543"/>
      <c r="N135" s="543"/>
      <c r="O135" s="544"/>
    </row>
    <row r="136" spans="1:20" ht="16.149999999999999" thickBot="1">
      <c r="E136" s="545" t="e">
        <f>IF(#REF!="","",#REF!)</f>
        <v>#REF!</v>
      </c>
      <c r="F136" s="546"/>
      <c r="G136" s="546"/>
      <c r="H136" s="546"/>
      <c r="I136" s="546"/>
      <c r="J136" s="546"/>
      <c r="K136" s="546"/>
      <c r="L136" s="546"/>
      <c r="M136" s="546"/>
      <c r="N136" s="546"/>
      <c r="O136" s="547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128</v>
      </c>
      <c r="C139" s="448" t="s">
        <v>191</v>
      </c>
      <c r="D139" s="448"/>
      <c r="E139" s="448"/>
      <c r="F139" s="448"/>
      <c r="G139" s="448"/>
      <c r="H139" s="448"/>
      <c r="I139" s="225"/>
      <c r="J139" s="225"/>
      <c r="K139" s="448" t="s">
        <v>129</v>
      </c>
      <c r="L139" s="448"/>
      <c r="M139" s="448"/>
      <c r="N139" s="448"/>
      <c r="O139" s="448"/>
      <c r="P139" s="448"/>
      <c r="Q139" s="448" t="s">
        <v>130</v>
      </c>
      <c r="R139" s="448"/>
      <c r="S139" s="448"/>
      <c r="T139" s="226" t="s">
        <v>131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48"/>
      <c r="L140" s="448"/>
      <c r="M140" s="448"/>
      <c r="N140" s="448"/>
      <c r="O140" s="448"/>
      <c r="P140" s="448"/>
      <c r="Q140" s="448"/>
      <c r="R140" s="448"/>
      <c r="S140" s="448"/>
      <c r="T140" s="227"/>
    </row>
    <row r="141" spans="1:20">
      <c r="B141" s="225"/>
      <c r="C141" s="225"/>
      <c r="D141" s="529" t="s">
        <v>132</v>
      </c>
      <c r="E141" s="529"/>
      <c r="F141" s="529"/>
      <c r="G141" s="529"/>
      <c r="H141" s="226">
        <v>5</v>
      </c>
      <c r="I141" s="225"/>
      <c r="J141" s="225"/>
      <c r="K141" s="530" t="s">
        <v>133</v>
      </c>
      <c r="L141" s="531"/>
      <c r="M141" s="531"/>
      <c r="N141" s="531"/>
      <c r="O141" s="531"/>
      <c r="P141" s="532"/>
      <c r="Q141" s="448" t="s">
        <v>134</v>
      </c>
      <c r="R141" s="448"/>
      <c r="S141" s="448"/>
      <c r="T141" s="448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33" t="s">
        <v>135</v>
      </c>
      <c r="E144" s="534"/>
      <c r="F144" s="534"/>
      <c r="G144" s="534"/>
      <c r="H144" s="534"/>
      <c r="I144" s="534"/>
      <c r="J144" s="534"/>
      <c r="K144" s="534"/>
      <c r="L144" s="534"/>
      <c r="M144" s="534"/>
      <c r="N144" s="534"/>
      <c r="O144" s="535"/>
      <c r="P144" s="518" t="s">
        <v>136</v>
      </c>
      <c r="Q144" s="519"/>
      <c r="R144" s="520"/>
      <c r="S144" s="524" t="s">
        <v>137</v>
      </c>
      <c r="T144" s="526" t="s">
        <v>138</v>
      </c>
    </row>
    <row r="145" spans="2:20" s="1" customFormat="1" ht="29" customHeight="1" thickBot="1">
      <c r="B145" s="228" t="s">
        <v>139</v>
      </c>
      <c r="C145" s="229"/>
      <c r="D145" s="230">
        <v>1</v>
      </c>
      <c r="E145" s="528">
        <v>2</v>
      </c>
      <c r="F145" s="528"/>
      <c r="G145" s="316">
        <v>3</v>
      </c>
      <c r="H145" s="528">
        <v>4</v>
      </c>
      <c r="I145" s="528"/>
      <c r="J145" s="528">
        <v>5</v>
      </c>
      <c r="K145" s="528"/>
      <c r="L145" s="528"/>
      <c r="M145" s="528"/>
      <c r="N145" s="316">
        <v>6</v>
      </c>
      <c r="O145" s="231">
        <v>7</v>
      </c>
      <c r="P145" s="521"/>
      <c r="Q145" s="522"/>
      <c r="R145" s="523"/>
      <c r="S145" s="525"/>
      <c r="T145" s="527"/>
    </row>
    <row r="146" spans="2:20" ht="14.45" customHeight="1">
      <c r="B146" s="500" t="str">
        <f>IF(XIV!C14="","",XIV!C14)</f>
        <v/>
      </c>
      <c r="C146" s="501"/>
      <c r="D146" s="506">
        <f>IF(XIV!F14="","",XIV!F14)</f>
        <v>9</v>
      </c>
      <c r="E146" s="509">
        <f>IF(XIV!H14="","",XIV!H14)</f>
        <v>11</v>
      </c>
      <c r="F146" s="510"/>
      <c r="G146" s="471">
        <f>IF(XIV!J14="","",XIV!J14)</f>
        <v>11</v>
      </c>
      <c r="H146" s="509">
        <f>IF(XIV!L14="","",XIV!L14)</f>
        <v>9</v>
      </c>
      <c r="I146" s="510"/>
      <c r="J146" s="509">
        <f>IF(XIV!N14="","",XIV!N14)</f>
        <v>11</v>
      </c>
      <c r="K146" s="515"/>
      <c r="L146" s="515"/>
      <c r="M146" s="510"/>
      <c r="N146" s="471" t="str">
        <f>IF(XIV!P14="","",XIV!P14)</f>
        <v/>
      </c>
      <c r="O146" s="474" t="str">
        <f>IF(XIV!R14="","",XIV!R14)</f>
        <v/>
      </c>
      <c r="P146" s="477">
        <f>IF(XIV!T14="","",XIV!T14)</f>
        <v>3</v>
      </c>
      <c r="Q146" s="478"/>
      <c r="R146" s="479"/>
      <c r="S146" s="499"/>
      <c r="T146" s="232" t="s">
        <v>140</v>
      </c>
    </row>
    <row r="147" spans="2:20" ht="14.45" customHeight="1">
      <c r="B147" s="502"/>
      <c r="C147" s="503"/>
      <c r="D147" s="507"/>
      <c r="E147" s="511"/>
      <c r="F147" s="512"/>
      <c r="G147" s="472"/>
      <c r="H147" s="511"/>
      <c r="I147" s="512"/>
      <c r="J147" s="511"/>
      <c r="K147" s="516"/>
      <c r="L147" s="516"/>
      <c r="M147" s="512"/>
      <c r="N147" s="472"/>
      <c r="O147" s="475"/>
      <c r="P147" s="480"/>
      <c r="Q147" s="481"/>
      <c r="R147" s="482"/>
      <c r="S147" s="487"/>
      <c r="T147" s="233" t="s">
        <v>141</v>
      </c>
    </row>
    <row r="148" spans="2:20" ht="14.45" customHeight="1">
      <c r="B148" s="502"/>
      <c r="C148" s="503"/>
      <c r="D148" s="507"/>
      <c r="E148" s="511"/>
      <c r="F148" s="512"/>
      <c r="G148" s="472"/>
      <c r="H148" s="511"/>
      <c r="I148" s="512"/>
      <c r="J148" s="511"/>
      <c r="K148" s="516"/>
      <c r="L148" s="516"/>
      <c r="M148" s="512"/>
      <c r="N148" s="472"/>
      <c r="O148" s="475"/>
      <c r="P148" s="480"/>
      <c r="Q148" s="481"/>
      <c r="R148" s="482"/>
      <c r="S148" s="487"/>
      <c r="T148" s="233"/>
    </row>
    <row r="149" spans="2:20" ht="15" customHeight="1" thickBot="1">
      <c r="B149" s="504"/>
      <c r="C149" s="505"/>
      <c r="D149" s="508"/>
      <c r="E149" s="513"/>
      <c r="F149" s="514"/>
      <c r="G149" s="473"/>
      <c r="H149" s="513"/>
      <c r="I149" s="514"/>
      <c r="J149" s="513"/>
      <c r="K149" s="517"/>
      <c r="L149" s="517"/>
      <c r="M149" s="514"/>
      <c r="N149" s="473"/>
      <c r="O149" s="476"/>
      <c r="P149" s="483"/>
      <c r="Q149" s="484"/>
      <c r="R149" s="485"/>
      <c r="S149" s="488"/>
      <c r="T149" s="234" t="s">
        <v>142</v>
      </c>
    </row>
    <row r="150" spans="2:20" ht="14.45" customHeight="1">
      <c r="B150" s="500" t="str">
        <f>IF(XIV!E14="","",XIV!E14)</f>
        <v/>
      </c>
      <c r="C150" s="501"/>
      <c r="D150" s="506">
        <f>IF(XIV!G14="","",XIV!G14)</f>
        <v>11</v>
      </c>
      <c r="E150" s="509">
        <f>IF(XIV!I14="","",XIV!I14)</f>
        <v>6</v>
      </c>
      <c r="F150" s="510"/>
      <c r="G150" s="471">
        <f>IF(XIV!K14="","",XIV!K14)</f>
        <v>6</v>
      </c>
      <c r="H150" s="509">
        <f>IF(XIV!M14="","",XIV!M14)</f>
        <v>11</v>
      </c>
      <c r="I150" s="510"/>
      <c r="J150" s="509">
        <f>IF(XIV!O14="","",XIV!O14)</f>
        <v>6</v>
      </c>
      <c r="K150" s="515"/>
      <c r="L150" s="515"/>
      <c r="M150" s="510"/>
      <c r="N150" s="471" t="str">
        <f>IF(XIV!Q14="","",XIV!Q14)</f>
        <v/>
      </c>
      <c r="O150" s="474" t="str">
        <f>IF(XIV!S14="","",XIV!S14)</f>
        <v/>
      </c>
      <c r="P150" s="477">
        <f>IF(XIV!U14="","",XIV!U14)</f>
        <v>2</v>
      </c>
      <c r="Q150" s="478"/>
      <c r="R150" s="479"/>
      <c r="S150" s="486"/>
      <c r="T150" s="233" t="s">
        <v>140</v>
      </c>
    </row>
    <row r="151" spans="2:20" ht="14.45" customHeight="1">
      <c r="B151" s="502"/>
      <c r="C151" s="503"/>
      <c r="D151" s="507"/>
      <c r="E151" s="511"/>
      <c r="F151" s="512"/>
      <c r="G151" s="472"/>
      <c r="H151" s="511"/>
      <c r="I151" s="512"/>
      <c r="J151" s="511"/>
      <c r="K151" s="516"/>
      <c r="L151" s="516"/>
      <c r="M151" s="512"/>
      <c r="N151" s="472"/>
      <c r="O151" s="475"/>
      <c r="P151" s="480"/>
      <c r="Q151" s="481"/>
      <c r="R151" s="482"/>
      <c r="S151" s="487"/>
      <c r="T151" s="233" t="s">
        <v>141</v>
      </c>
    </row>
    <row r="152" spans="2:20" ht="14.45" customHeight="1">
      <c r="B152" s="502"/>
      <c r="C152" s="503"/>
      <c r="D152" s="507"/>
      <c r="E152" s="511"/>
      <c r="F152" s="512"/>
      <c r="G152" s="472"/>
      <c r="H152" s="511"/>
      <c r="I152" s="512"/>
      <c r="J152" s="511"/>
      <c r="K152" s="516"/>
      <c r="L152" s="516"/>
      <c r="M152" s="512"/>
      <c r="N152" s="472"/>
      <c r="O152" s="475"/>
      <c r="P152" s="480"/>
      <c r="Q152" s="481"/>
      <c r="R152" s="482"/>
      <c r="S152" s="487"/>
      <c r="T152" s="233"/>
    </row>
    <row r="153" spans="2:20" ht="15" customHeight="1" thickBot="1">
      <c r="B153" s="504"/>
      <c r="C153" s="505"/>
      <c r="D153" s="508"/>
      <c r="E153" s="513"/>
      <c r="F153" s="514"/>
      <c r="G153" s="473"/>
      <c r="H153" s="513"/>
      <c r="I153" s="514"/>
      <c r="J153" s="513"/>
      <c r="K153" s="517"/>
      <c r="L153" s="517"/>
      <c r="M153" s="514"/>
      <c r="N153" s="473"/>
      <c r="O153" s="476"/>
      <c r="P153" s="483"/>
      <c r="Q153" s="484"/>
      <c r="R153" s="485"/>
      <c r="S153" s="488"/>
      <c r="T153" s="234" t="s">
        <v>142</v>
      </c>
    </row>
    <row r="155" spans="2:20" ht="14.65" thickBot="1">
      <c r="B155" s="225" t="s">
        <v>144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89" t="s">
        <v>143</v>
      </c>
      <c r="O155" s="489"/>
      <c r="P155" s="489"/>
      <c r="Q155" s="489"/>
      <c r="R155" s="489"/>
      <c r="S155" s="489"/>
      <c r="T155" s="489"/>
    </row>
    <row r="156" spans="2:20" ht="30.75" customHeight="1" thickBot="1">
      <c r="B156" s="490" t="str">
        <f>IF(P146=P150,"",IF(P146&gt;P150,B146,B150))</f>
        <v/>
      </c>
      <c r="C156" s="491"/>
      <c r="D156" s="491"/>
      <c r="E156" s="492"/>
      <c r="F156" s="493" t="s">
        <v>145</v>
      </c>
      <c r="G156" s="493"/>
      <c r="H156" s="496">
        <f>IF(B156=B146,P146,P150)</f>
        <v>3</v>
      </c>
      <c r="I156" s="497"/>
      <c r="J156" s="236" t="s">
        <v>146</v>
      </c>
      <c r="K156" s="497">
        <f>IF(H156=P146,P150,P146)</f>
        <v>2</v>
      </c>
      <c r="L156" s="497"/>
      <c r="M156" s="498"/>
      <c r="N156" s="494"/>
      <c r="O156" s="494"/>
      <c r="P156" s="494"/>
      <c r="Q156" s="494"/>
      <c r="R156" s="494"/>
      <c r="S156" s="494"/>
      <c r="T156" s="495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63" t="s">
        <v>147</v>
      </c>
      <c r="C159" s="464"/>
      <c r="D159" s="464"/>
      <c r="E159" s="464"/>
      <c r="F159" s="464"/>
      <c r="G159" s="464"/>
      <c r="H159" s="465"/>
      <c r="I159" s="444" t="s">
        <v>148</v>
      </c>
      <c r="J159" s="464"/>
      <c r="K159" s="464"/>
      <c r="L159" s="464"/>
      <c r="M159" s="464"/>
      <c r="N159" s="464"/>
      <c r="O159" s="464"/>
      <c r="P159" s="464"/>
      <c r="Q159" s="464"/>
      <c r="R159" s="464"/>
      <c r="S159" s="464"/>
      <c r="T159" s="465"/>
    </row>
    <row r="160" spans="2:20">
      <c r="B160" s="466"/>
      <c r="C160" s="467"/>
      <c r="D160" s="468" t="s">
        <v>149</v>
      </c>
      <c r="E160" s="469"/>
      <c r="F160" s="469"/>
      <c r="G160" s="469"/>
      <c r="H160" s="470"/>
      <c r="I160" s="469"/>
      <c r="J160" s="469"/>
      <c r="K160" s="469"/>
      <c r="L160" s="469"/>
      <c r="M160" s="469"/>
      <c r="N160" s="469"/>
      <c r="O160" s="469"/>
      <c r="P160" s="469"/>
      <c r="Q160" s="467"/>
      <c r="R160" s="468" t="s">
        <v>149</v>
      </c>
      <c r="S160" s="469"/>
      <c r="T160" s="470"/>
    </row>
    <row r="161" spans="1:20">
      <c r="B161" s="453"/>
      <c r="C161" s="454"/>
      <c r="D161" s="455" t="s">
        <v>140</v>
      </c>
      <c r="E161" s="456"/>
      <c r="F161" s="456"/>
      <c r="G161" s="456"/>
      <c r="H161" s="457"/>
      <c r="I161" s="456"/>
      <c r="J161" s="456"/>
      <c r="K161" s="456"/>
      <c r="L161" s="456"/>
      <c r="M161" s="456"/>
      <c r="N161" s="456"/>
      <c r="O161" s="456"/>
      <c r="P161" s="456"/>
      <c r="Q161" s="454"/>
      <c r="R161" s="455" t="s">
        <v>140</v>
      </c>
      <c r="S161" s="456"/>
      <c r="T161" s="457"/>
    </row>
    <row r="162" spans="1:20" ht="14.65" thickBot="1">
      <c r="B162" s="458"/>
      <c r="C162" s="459"/>
      <c r="D162" s="460" t="s">
        <v>150</v>
      </c>
      <c r="E162" s="461"/>
      <c r="F162" s="461"/>
      <c r="G162" s="461"/>
      <c r="H162" s="462"/>
      <c r="I162" s="461"/>
      <c r="J162" s="461"/>
      <c r="K162" s="461"/>
      <c r="L162" s="461"/>
      <c r="M162" s="461"/>
      <c r="N162" s="461"/>
      <c r="O162" s="461"/>
      <c r="P162" s="461"/>
      <c r="Q162" s="459"/>
      <c r="R162" s="460" t="s">
        <v>150</v>
      </c>
      <c r="S162" s="461"/>
      <c r="T162" s="462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42" t="s">
        <v>151</v>
      </c>
      <c r="C164" s="443"/>
      <c r="D164" s="443"/>
      <c r="E164" s="443"/>
      <c r="F164" s="443"/>
      <c r="G164" s="443"/>
      <c r="H164" s="444"/>
      <c r="I164" s="445" t="s">
        <v>152</v>
      </c>
      <c r="J164" s="443"/>
      <c r="K164" s="443"/>
      <c r="L164" s="443"/>
      <c r="M164" s="443"/>
      <c r="N164" s="443"/>
      <c r="O164" s="443"/>
      <c r="P164" s="443"/>
      <c r="Q164" s="443"/>
      <c r="R164" s="443"/>
      <c r="S164" s="443"/>
      <c r="T164" s="446"/>
    </row>
    <row r="165" spans="1:20" ht="28.25" customHeight="1">
      <c r="B165" s="447"/>
      <c r="C165" s="448"/>
      <c r="D165" s="448"/>
      <c r="E165" s="448"/>
      <c r="F165" s="448"/>
      <c r="G165" s="448"/>
      <c r="H165" s="448"/>
      <c r="I165" s="448"/>
      <c r="J165" s="448"/>
      <c r="K165" s="448"/>
      <c r="L165" s="448"/>
      <c r="M165" s="448"/>
      <c r="N165" s="448"/>
      <c r="O165" s="448"/>
      <c r="P165" s="448"/>
      <c r="Q165" s="448"/>
      <c r="R165" s="448"/>
      <c r="S165" s="448"/>
      <c r="T165" s="449"/>
    </row>
    <row r="166" spans="1:20" ht="28.25" customHeight="1" thickBot="1">
      <c r="B166" s="450"/>
      <c r="C166" s="451"/>
      <c r="D166" s="451"/>
      <c r="E166" s="451"/>
      <c r="F166" s="451"/>
      <c r="G166" s="451"/>
      <c r="H166" s="451"/>
      <c r="I166" s="451"/>
      <c r="J166" s="451"/>
      <c r="K166" s="451"/>
      <c r="L166" s="451"/>
      <c r="M166" s="451"/>
      <c r="N166" s="451"/>
      <c r="O166" s="451"/>
      <c r="P166" s="451"/>
      <c r="Q166" s="451"/>
      <c r="R166" s="451"/>
      <c r="S166" s="451"/>
      <c r="T166" s="452"/>
    </row>
    <row r="173" spans="1:20" ht="29" customHeight="1" thickBot="1">
      <c r="A173" s="235">
        <v>5</v>
      </c>
    </row>
    <row r="174" spans="1:20" ht="15.75">
      <c r="E174" s="536" t="s">
        <v>124</v>
      </c>
      <c r="F174" s="537"/>
      <c r="G174" s="537"/>
      <c r="H174" s="537"/>
      <c r="I174" s="537"/>
      <c r="J174" s="537"/>
      <c r="K174" s="537"/>
      <c r="L174" s="537"/>
      <c r="M174" s="537"/>
      <c r="N174" s="537"/>
      <c r="O174" s="538"/>
    </row>
    <row r="175" spans="1:20" ht="15.75">
      <c r="E175" s="539" t="e">
        <f>IF(#REF!="","",#REF!)</f>
        <v>#REF!</v>
      </c>
      <c r="F175" s="540"/>
      <c r="G175" s="540"/>
      <c r="H175" s="540"/>
      <c r="I175" s="540"/>
      <c r="J175" s="540"/>
      <c r="K175" s="540"/>
      <c r="L175" s="540"/>
      <c r="M175" s="540"/>
      <c r="N175" s="540"/>
      <c r="O175" s="541"/>
    </row>
    <row r="176" spans="1:20" ht="15.75">
      <c r="E176" s="539" t="e">
        <f>IF(#REF!="","",#REF!)</f>
        <v>#REF!</v>
      </c>
      <c r="F176" s="540"/>
      <c r="G176" s="540"/>
      <c r="H176" s="540"/>
      <c r="I176" s="540"/>
      <c r="J176" s="540"/>
      <c r="K176" s="540"/>
      <c r="L176" s="540"/>
      <c r="M176" s="540"/>
      <c r="N176" s="540"/>
      <c r="O176" s="541"/>
    </row>
    <row r="177" spans="2:20" ht="15.75">
      <c r="E177" s="539"/>
      <c r="F177" s="540"/>
      <c r="G177" s="540"/>
      <c r="H177" s="540"/>
      <c r="I177" s="540"/>
      <c r="J177" s="540"/>
      <c r="K177" s="540"/>
      <c r="L177" s="540"/>
      <c r="M177" s="540"/>
      <c r="N177" s="540"/>
      <c r="O177" s="541"/>
    </row>
    <row r="178" spans="2:20" ht="15.75">
      <c r="E178" s="542" t="e">
        <f>IF(#REF!="","",#REF!)</f>
        <v>#REF!</v>
      </c>
      <c r="F178" s="543"/>
      <c r="G178" s="543"/>
      <c r="H178" s="543"/>
      <c r="I178" s="543"/>
      <c r="J178" s="543"/>
      <c r="K178" s="543"/>
      <c r="L178" s="543"/>
      <c r="M178" s="543"/>
      <c r="N178" s="543"/>
      <c r="O178" s="544"/>
    </row>
    <row r="179" spans="2:20" ht="16.149999999999999" thickBot="1">
      <c r="E179" s="545" t="e">
        <f>IF(#REF!="","",#REF!)</f>
        <v>#REF!</v>
      </c>
      <c r="F179" s="546"/>
      <c r="G179" s="546"/>
      <c r="H179" s="546"/>
      <c r="I179" s="546"/>
      <c r="J179" s="546"/>
      <c r="K179" s="546"/>
      <c r="L179" s="546"/>
      <c r="M179" s="546"/>
      <c r="N179" s="546"/>
      <c r="O179" s="547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128</v>
      </c>
      <c r="C182" s="448" t="s">
        <v>191</v>
      </c>
      <c r="D182" s="448"/>
      <c r="E182" s="448"/>
      <c r="F182" s="448"/>
      <c r="G182" s="448"/>
      <c r="H182" s="448"/>
      <c r="I182" s="225"/>
      <c r="J182" s="225"/>
      <c r="K182" s="448" t="s">
        <v>129</v>
      </c>
      <c r="L182" s="448"/>
      <c r="M182" s="448"/>
      <c r="N182" s="448"/>
      <c r="O182" s="448"/>
      <c r="P182" s="448"/>
      <c r="Q182" s="448" t="s">
        <v>130</v>
      </c>
      <c r="R182" s="448"/>
      <c r="S182" s="448"/>
      <c r="T182" s="226" t="s">
        <v>131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48"/>
      <c r="L183" s="448"/>
      <c r="M183" s="448"/>
      <c r="N183" s="448"/>
      <c r="O183" s="448"/>
      <c r="P183" s="448"/>
      <c r="Q183" s="448"/>
      <c r="R183" s="448"/>
      <c r="S183" s="448"/>
      <c r="T183" s="227"/>
    </row>
    <row r="184" spans="2:20">
      <c r="B184" s="225"/>
      <c r="C184" s="225"/>
      <c r="D184" s="529" t="s">
        <v>132</v>
      </c>
      <c r="E184" s="529"/>
      <c r="F184" s="529"/>
      <c r="G184" s="529"/>
      <c r="H184" s="226">
        <v>5</v>
      </c>
      <c r="I184" s="225"/>
      <c r="J184" s="225"/>
      <c r="K184" s="530" t="s">
        <v>133</v>
      </c>
      <c r="L184" s="531"/>
      <c r="M184" s="531"/>
      <c r="N184" s="531"/>
      <c r="O184" s="531"/>
      <c r="P184" s="532"/>
      <c r="Q184" s="448" t="s">
        <v>134</v>
      </c>
      <c r="R184" s="448"/>
      <c r="S184" s="448"/>
      <c r="T184" s="448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33" t="s">
        <v>135</v>
      </c>
      <c r="E187" s="534"/>
      <c r="F187" s="534"/>
      <c r="G187" s="534"/>
      <c r="H187" s="534"/>
      <c r="I187" s="534"/>
      <c r="J187" s="534"/>
      <c r="K187" s="534"/>
      <c r="L187" s="534"/>
      <c r="M187" s="534"/>
      <c r="N187" s="534"/>
      <c r="O187" s="535"/>
      <c r="P187" s="518" t="s">
        <v>136</v>
      </c>
      <c r="Q187" s="519"/>
      <c r="R187" s="520"/>
      <c r="S187" s="524" t="s">
        <v>137</v>
      </c>
      <c r="T187" s="526" t="s">
        <v>138</v>
      </c>
    </row>
    <row r="188" spans="2:20" s="1" customFormat="1" ht="29" customHeight="1" thickBot="1">
      <c r="B188" s="228" t="s">
        <v>139</v>
      </c>
      <c r="C188" s="229"/>
      <c r="D188" s="230">
        <v>1</v>
      </c>
      <c r="E188" s="528">
        <v>2</v>
      </c>
      <c r="F188" s="528"/>
      <c r="G188" s="316">
        <v>3</v>
      </c>
      <c r="H188" s="528">
        <v>4</v>
      </c>
      <c r="I188" s="528"/>
      <c r="J188" s="528">
        <v>5</v>
      </c>
      <c r="K188" s="528"/>
      <c r="L188" s="528"/>
      <c r="M188" s="528"/>
      <c r="N188" s="316">
        <v>6</v>
      </c>
      <c r="O188" s="231">
        <v>7</v>
      </c>
      <c r="P188" s="521"/>
      <c r="Q188" s="522"/>
      <c r="R188" s="523"/>
      <c r="S188" s="525"/>
      <c r="T188" s="527"/>
    </row>
    <row r="189" spans="2:20">
      <c r="B189" s="500" t="str">
        <f>IF(XIV!C17="","",XIV!C17)</f>
        <v/>
      </c>
      <c r="C189" s="501"/>
      <c r="D189" s="506">
        <f>IF(XIV!F17="","",XIV!F17)</f>
        <v>11</v>
      </c>
      <c r="E189" s="509">
        <f>IF(XIV!H17="","",XIV!H17)</f>
        <v>11</v>
      </c>
      <c r="F189" s="510"/>
      <c r="G189" s="471">
        <f>IF(XIV!J17="","",XIV!J17)</f>
        <v>11</v>
      </c>
      <c r="H189" s="509" t="str">
        <f>IF(XIV!L17="","",XIV!L17)</f>
        <v/>
      </c>
      <c r="I189" s="510"/>
      <c r="J189" s="509" t="str">
        <f>IF(XIV!N17="","",XIV!N17)</f>
        <v/>
      </c>
      <c r="K189" s="515"/>
      <c r="L189" s="515"/>
      <c r="M189" s="510"/>
      <c r="N189" s="471" t="str">
        <f>IF(XIV!P17="","",XIV!P17)</f>
        <v/>
      </c>
      <c r="O189" s="474" t="str">
        <f>IF(XIV!R17="","",XIV!R17)</f>
        <v/>
      </c>
      <c r="P189" s="477">
        <f>IF(XIV!T17="","",XIV!T17)</f>
        <v>3</v>
      </c>
      <c r="Q189" s="478"/>
      <c r="R189" s="479"/>
      <c r="S189" s="499"/>
      <c r="T189" s="232" t="s">
        <v>140</v>
      </c>
    </row>
    <row r="190" spans="2:20">
      <c r="B190" s="502"/>
      <c r="C190" s="503"/>
      <c r="D190" s="507"/>
      <c r="E190" s="511"/>
      <c r="F190" s="512"/>
      <c r="G190" s="472"/>
      <c r="H190" s="511"/>
      <c r="I190" s="512"/>
      <c r="J190" s="511"/>
      <c r="K190" s="516"/>
      <c r="L190" s="516"/>
      <c r="M190" s="512"/>
      <c r="N190" s="472"/>
      <c r="O190" s="475"/>
      <c r="P190" s="480"/>
      <c r="Q190" s="481"/>
      <c r="R190" s="482"/>
      <c r="S190" s="487"/>
      <c r="T190" s="233" t="s">
        <v>141</v>
      </c>
    </row>
    <row r="191" spans="2:20">
      <c r="B191" s="502"/>
      <c r="C191" s="503"/>
      <c r="D191" s="507"/>
      <c r="E191" s="511"/>
      <c r="F191" s="512"/>
      <c r="G191" s="472"/>
      <c r="H191" s="511"/>
      <c r="I191" s="512"/>
      <c r="J191" s="511"/>
      <c r="K191" s="516"/>
      <c r="L191" s="516"/>
      <c r="M191" s="512"/>
      <c r="N191" s="472"/>
      <c r="O191" s="475"/>
      <c r="P191" s="480"/>
      <c r="Q191" s="481"/>
      <c r="R191" s="482"/>
      <c r="S191" s="487"/>
      <c r="T191" s="233"/>
    </row>
    <row r="192" spans="2:20" ht="14.65" thickBot="1">
      <c r="B192" s="504"/>
      <c r="C192" s="505"/>
      <c r="D192" s="508"/>
      <c r="E192" s="513"/>
      <c r="F192" s="514"/>
      <c r="G192" s="473"/>
      <c r="H192" s="513"/>
      <c r="I192" s="514"/>
      <c r="J192" s="513"/>
      <c r="K192" s="517"/>
      <c r="L192" s="517"/>
      <c r="M192" s="514"/>
      <c r="N192" s="473"/>
      <c r="O192" s="476"/>
      <c r="P192" s="483"/>
      <c r="Q192" s="484"/>
      <c r="R192" s="485"/>
      <c r="S192" s="488"/>
      <c r="T192" s="234" t="s">
        <v>142</v>
      </c>
    </row>
    <row r="193" spans="2:20">
      <c r="B193" s="500" t="str">
        <f>IF(XIV!E17="","",XIV!E17)</f>
        <v/>
      </c>
      <c r="C193" s="501"/>
      <c r="D193" s="506">
        <f>IF(XIV!G17="","",XIV!G17)</f>
        <v>5</v>
      </c>
      <c r="E193" s="509">
        <f>IF(XIV!I17="","",XIV!I17)</f>
        <v>5</v>
      </c>
      <c r="F193" s="510"/>
      <c r="G193" s="471">
        <f>IF(XIV!K17="","",XIV!K17)</f>
        <v>5</v>
      </c>
      <c r="H193" s="509" t="str">
        <f>IF(XIV!M17="","",XIV!M17)</f>
        <v/>
      </c>
      <c r="I193" s="510"/>
      <c r="J193" s="509" t="str">
        <f>IF(XIV!O17="","",XIV!O17)</f>
        <v/>
      </c>
      <c r="K193" s="515"/>
      <c r="L193" s="515"/>
      <c r="M193" s="510"/>
      <c r="N193" s="471" t="str">
        <f>IF(XIV!Q17="","",XIV!Q17)</f>
        <v/>
      </c>
      <c r="O193" s="474" t="str">
        <f>IF(XIV!S17="","",XIV!S17)</f>
        <v/>
      </c>
      <c r="P193" s="477">
        <f>IF(XIV!U17="","",XIV!U17)</f>
        <v>0</v>
      </c>
      <c r="Q193" s="478"/>
      <c r="R193" s="479"/>
      <c r="S193" s="486"/>
      <c r="T193" s="233" t="s">
        <v>140</v>
      </c>
    </row>
    <row r="194" spans="2:20">
      <c r="B194" s="502"/>
      <c r="C194" s="503"/>
      <c r="D194" s="507"/>
      <c r="E194" s="511"/>
      <c r="F194" s="512"/>
      <c r="G194" s="472"/>
      <c r="H194" s="511"/>
      <c r="I194" s="512"/>
      <c r="J194" s="511"/>
      <c r="K194" s="516"/>
      <c r="L194" s="516"/>
      <c r="M194" s="512"/>
      <c r="N194" s="472"/>
      <c r="O194" s="475"/>
      <c r="P194" s="480"/>
      <c r="Q194" s="481"/>
      <c r="R194" s="482"/>
      <c r="S194" s="487"/>
      <c r="T194" s="233" t="s">
        <v>141</v>
      </c>
    </row>
    <row r="195" spans="2:20">
      <c r="B195" s="502"/>
      <c r="C195" s="503"/>
      <c r="D195" s="507"/>
      <c r="E195" s="511"/>
      <c r="F195" s="512"/>
      <c r="G195" s="472"/>
      <c r="H195" s="511"/>
      <c r="I195" s="512"/>
      <c r="J195" s="511"/>
      <c r="K195" s="516"/>
      <c r="L195" s="516"/>
      <c r="M195" s="512"/>
      <c r="N195" s="472"/>
      <c r="O195" s="475"/>
      <c r="P195" s="480"/>
      <c r="Q195" s="481"/>
      <c r="R195" s="482"/>
      <c r="S195" s="487"/>
      <c r="T195" s="233"/>
    </row>
    <row r="196" spans="2:20" ht="14.65" thickBot="1">
      <c r="B196" s="504"/>
      <c r="C196" s="505"/>
      <c r="D196" s="508"/>
      <c r="E196" s="513"/>
      <c r="F196" s="514"/>
      <c r="G196" s="473"/>
      <c r="H196" s="513"/>
      <c r="I196" s="514"/>
      <c r="J196" s="513"/>
      <c r="K196" s="517"/>
      <c r="L196" s="517"/>
      <c r="M196" s="514"/>
      <c r="N196" s="473"/>
      <c r="O196" s="476"/>
      <c r="P196" s="483"/>
      <c r="Q196" s="484"/>
      <c r="R196" s="485"/>
      <c r="S196" s="488"/>
      <c r="T196" s="234" t="s">
        <v>142</v>
      </c>
    </row>
    <row r="198" spans="2:20" ht="14.65" thickBot="1">
      <c r="B198" s="225" t="s">
        <v>144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89" t="s">
        <v>143</v>
      </c>
      <c r="O198" s="489"/>
      <c r="P198" s="489"/>
      <c r="Q198" s="489"/>
      <c r="R198" s="489"/>
      <c r="S198" s="489"/>
      <c r="T198" s="489"/>
    </row>
    <row r="199" spans="2:20" ht="30.75" customHeight="1" thickBot="1">
      <c r="B199" s="490" t="str">
        <f>IF(P189=P193,"",IF(P189&gt;P193,B189,B193))</f>
        <v/>
      </c>
      <c r="C199" s="491"/>
      <c r="D199" s="491"/>
      <c r="E199" s="492"/>
      <c r="F199" s="493" t="s">
        <v>145</v>
      </c>
      <c r="G199" s="493"/>
      <c r="H199" s="496">
        <f>IF(B199=B189,P189,P193)</f>
        <v>3</v>
      </c>
      <c r="I199" s="497"/>
      <c r="J199" s="236" t="s">
        <v>146</v>
      </c>
      <c r="K199" s="497">
        <f>IF(H199=P189,P193,P189)</f>
        <v>0</v>
      </c>
      <c r="L199" s="497"/>
      <c r="M199" s="498"/>
      <c r="N199" s="494"/>
      <c r="O199" s="494"/>
      <c r="P199" s="494"/>
      <c r="Q199" s="494"/>
      <c r="R199" s="494"/>
      <c r="S199" s="494"/>
      <c r="T199" s="495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63" t="s">
        <v>147</v>
      </c>
      <c r="C202" s="464"/>
      <c r="D202" s="464"/>
      <c r="E202" s="464"/>
      <c r="F202" s="464"/>
      <c r="G202" s="464"/>
      <c r="H202" s="465"/>
      <c r="I202" s="444" t="s">
        <v>148</v>
      </c>
      <c r="J202" s="464"/>
      <c r="K202" s="464"/>
      <c r="L202" s="464"/>
      <c r="M202" s="464"/>
      <c r="N202" s="464"/>
      <c r="O202" s="464"/>
      <c r="P202" s="464"/>
      <c r="Q202" s="464"/>
      <c r="R202" s="464"/>
      <c r="S202" s="464"/>
      <c r="T202" s="465"/>
    </row>
    <row r="203" spans="2:20">
      <c r="B203" s="466"/>
      <c r="C203" s="467"/>
      <c r="D203" s="468" t="s">
        <v>149</v>
      </c>
      <c r="E203" s="469"/>
      <c r="F203" s="469"/>
      <c r="G203" s="469"/>
      <c r="H203" s="470"/>
      <c r="I203" s="469"/>
      <c r="J203" s="469"/>
      <c r="K203" s="469"/>
      <c r="L203" s="469"/>
      <c r="M203" s="469"/>
      <c r="N203" s="469"/>
      <c r="O203" s="469"/>
      <c r="P203" s="469"/>
      <c r="Q203" s="467"/>
      <c r="R203" s="468" t="s">
        <v>149</v>
      </c>
      <c r="S203" s="469"/>
      <c r="T203" s="470"/>
    </row>
    <row r="204" spans="2:20">
      <c r="B204" s="453"/>
      <c r="C204" s="454"/>
      <c r="D204" s="455" t="s">
        <v>140</v>
      </c>
      <c r="E204" s="456"/>
      <c r="F204" s="456"/>
      <c r="G204" s="456"/>
      <c r="H204" s="457"/>
      <c r="I204" s="456"/>
      <c r="J204" s="456"/>
      <c r="K204" s="456"/>
      <c r="L204" s="456"/>
      <c r="M204" s="456"/>
      <c r="N204" s="456"/>
      <c r="O204" s="456"/>
      <c r="P204" s="456"/>
      <c r="Q204" s="454"/>
      <c r="R204" s="455" t="s">
        <v>140</v>
      </c>
      <c r="S204" s="456"/>
      <c r="T204" s="457"/>
    </row>
    <row r="205" spans="2:20" ht="14.65" thickBot="1">
      <c r="B205" s="458"/>
      <c r="C205" s="459"/>
      <c r="D205" s="460" t="s">
        <v>150</v>
      </c>
      <c r="E205" s="461"/>
      <c r="F205" s="461"/>
      <c r="G205" s="461"/>
      <c r="H205" s="462"/>
      <c r="I205" s="461"/>
      <c r="J205" s="461"/>
      <c r="K205" s="461"/>
      <c r="L205" s="461"/>
      <c r="M205" s="461"/>
      <c r="N205" s="461"/>
      <c r="O205" s="461"/>
      <c r="P205" s="461"/>
      <c r="Q205" s="459"/>
      <c r="R205" s="460" t="s">
        <v>150</v>
      </c>
      <c r="S205" s="461"/>
      <c r="T205" s="462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42" t="s">
        <v>151</v>
      </c>
      <c r="C207" s="443"/>
      <c r="D207" s="443"/>
      <c r="E207" s="443"/>
      <c r="F207" s="443"/>
      <c r="G207" s="443"/>
      <c r="H207" s="444"/>
      <c r="I207" s="445" t="s">
        <v>152</v>
      </c>
      <c r="J207" s="443"/>
      <c r="K207" s="443"/>
      <c r="L207" s="443"/>
      <c r="M207" s="443"/>
      <c r="N207" s="443"/>
      <c r="O207" s="443"/>
      <c r="P207" s="443"/>
      <c r="Q207" s="443"/>
      <c r="R207" s="443"/>
      <c r="S207" s="443"/>
      <c r="T207" s="446"/>
    </row>
    <row r="208" spans="2:20" ht="28.25" customHeight="1">
      <c r="B208" s="447"/>
      <c r="C208" s="448"/>
      <c r="D208" s="448"/>
      <c r="E208" s="448"/>
      <c r="F208" s="448"/>
      <c r="G208" s="448"/>
      <c r="H208" s="448"/>
      <c r="I208" s="448"/>
      <c r="J208" s="448"/>
      <c r="K208" s="448"/>
      <c r="L208" s="448"/>
      <c r="M208" s="448"/>
      <c r="N208" s="448"/>
      <c r="O208" s="448"/>
      <c r="P208" s="448"/>
      <c r="Q208" s="448"/>
      <c r="R208" s="448"/>
      <c r="S208" s="448"/>
      <c r="T208" s="449"/>
    </row>
    <row r="209" spans="1:20" ht="28.25" customHeight="1" thickBot="1">
      <c r="B209" s="450"/>
      <c r="C209" s="451"/>
      <c r="D209" s="451"/>
      <c r="E209" s="451"/>
      <c r="F209" s="451"/>
      <c r="G209" s="451"/>
      <c r="H209" s="451"/>
      <c r="I209" s="451"/>
      <c r="J209" s="451"/>
      <c r="K209" s="451"/>
      <c r="L209" s="451"/>
      <c r="M209" s="451"/>
      <c r="N209" s="451"/>
      <c r="O209" s="451"/>
      <c r="P209" s="451"/>
      <c r="Q209" s="451"/>
      <c r="R209" s="451"/>
      <c r="S209" s="451"/>
      <c r="T209" s="452"/>
    </row>
    <row r="216" spans="1:20" ht="29" customHeight="1" thickBot="1">
      <c r="A216" s="235">
        <v>6</v>
      </c>
    </row>
    <row r="217" spans="1:20" ht="15.75">
      <c r="E217" s="536" t="s">
        <v>124</v>
      </c>
      <c r="F217" s="537"/>
      <c r="G217" s="537"/>
      <c r="H217" s="537"/>
      <c r="I217" s="537"/>
      <c r="J217" s="537"/>
      <c r="K217" s="537"/>
      <c r="L217" s="537"/>
      <c r="M217" s="537"/>
      <c r="N217" s="537"/>
      <c r="O217" s="538"/>
    </row>
    <row r="218" spans="1:20" ht="15.75">
      <c r="E218" s="539" t="e">
        <f>IF(#REF!="","",#REF!)</f>
        <v>#REF!</v>
      </c>
      <c r="F218" s="540"/>
      <c r="G218" s="540"/>
      <c r="H218" s="540"/>
      <c r="I218" s="540"/>
      <c r="J218" s="540"/>
      <c r="K218" s="540"/>
      <c r="L218" s="540"/>
      <c r="M218" s="540"/>
      <c r="N218" s="540"/>
      <c r="O218" s="541"/>
    </row>
    <row r="219" spans="1:20" ht="15.75">
      <c r="E219" s="539" t="e">
        <f>IF(#REF!="","",#REF!)</f>
        <v>#REF!</v>
      </c>
      <c r="F219" s="540"/>
      <c r="G219" s="540"/>
      <c r="H219" s="540"/>
      <c r="I219" s="540"/>
      <c r="J219" s="540"/>
      <c r="K219" s="540"/>
      <c r="L219" s="540"/>
      <c r="M219" s="540"/>
      <c r="N219" s="540"/>
      <c r="O219" s="541"/>
    </row>
    <row r="220" spans="1:20" ht="15.75">
      <c r="E220" s="539"/>
      <c r="F220" s="540"/>
      <c r="G220" s="540"/>
      <c r="H220" s="540"/>
      <c r="I220" s="540"/>
      <c r="J220" s="540"/>
      <c r="K220" s="540"/>
      <c r="L220" s="540"/>
      <c r="M220" s="540"/>
      <c r="N220" s="540"/>
      <c r="O220" s="541"/>
    </row>
    <row r="221" spans="1:20" ht="15.75">
      <c r="E221" s="542" t="e">
        <f>IF(#REF!="","",#REF!)</f>
        <v>#REF!</v>
      </c>
      <c r="F221" s="543"/>
      <c r="G221" s="543"/>
      <c r="H221" s="543"/>
      <c r="I221" s="543"/>
      <c r="J221" s="543"/>
      <c r="K221" s="543"/>
      <c r="L221" s="543"/>
      <c r="M221" s="543"/>
      <c r="N221" s="543"/>
      <c r="O221" s="544"/>
    </row>
    <row r="222" spans="1:20" ht="16.149999999999999" thickBot="1">
      <c r="E222" s="545" t="e">
        <f>IF(#REF!="","",#REF!)</f>
        <v>#REF!</v>
      </c>
      <c r="F222" s="546"/>
      <c r="G222" s="546"/>
      <c r="H222" s="546"/>
      <c r="I222" s="546"/>
      <c r="J222" s="546"/>
      <c r="K222" s="546"/>
      <c r="L222" s="546"/>
      <c r="M222" s="546"/>
      <c r="N222" s="546"/>
      <c r="O222" s="547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128</v>
      </c>
      <c r="C225" s="448" t="s">
        <v>191</v>
      </c>
      <c r="D225" s="448"/>
      <c r="E225" s="448"/>
      <c r="F225" s="448"/>
      <c r="G225" s="448"/>
      <c r="H225" s="448"/>
      <c r="I225" s="225"/>
      <c r="J225" s="225"/>
      <c r="K225" s="448" t="s">
        <v>129</v>
      </c>
      <c r="L225" s="448"/>
      <c r="M225" s="448"/>
      <c r="N225" s="448"/>
      <c r="O225" s="448"/>
      <c r="P225" s="448"/>
      <c r="Q225" s="448" t="s">
        <v>130</v>
      </c>
      <c r="R225" s="448"/>
      <c r="S225" s="448"/>
      <c r="T225" s="226" t="s">
        <v>131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48"/>
      <c r="L226" s="448"/>
      <c r="M226" s="448"/>
      <c r="N226" s="448"/>
      <c r="O226" s="448"/>
      <c r="P226" s="448"/>
      <c r="Q226" s="448"/>
      <c r="R226" s="448"/>
      <c r="S226" s="448"/>
      <c r="T226" s="227"/>
    </row>
    <row r="227" spans="2:20">
      <c r="B227" s="225"/>
      <c r="C227" s="225"/>
      <c r="D227" s="529" t="s">
        <v>132</v>
      </c>
      <c r="E227" s="529"/>
      <c r="F227" s="529"/>
      <c r="G227" s="529"/>
      <c r="H227" s="315">
        <v>5</v>
      </c>
      <c r="I227" s="225"/>
      <c r="J227" s="225"/>
      <c r="K227" s="530" t="s">
        <v>133</v>
      </c>
      <c r="L227" s="531"/>
      <c r="M227" s="531"/>
      <c r="N227" s="531"/>
      <c r="O227" s="531"/>
      <c r="P227" s="532"/>
      <c r="Q227" s="448" t="s">
        <v>134</v>
      </c>
      <c r="R227" s="448"/>
      <c r="S227" s="448"/>
      <c r="T227" s="448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33" t="s">
        <v>135</v>
      </c>
      <c r="E230" s="534"/>
      <c r="F230" s="534"/>
      <c r="G230" s="534"/>
      <c r="H230" s="534"/>
      <c r="I230" s="534"/>
      <c r="J230" s="534"/>
      <c r="K230" s="534"/>
      <c r="L230" s="534"/>
      <c r="M230" s="534"/>
      <c r="N230" s="534"/>
      <c r="O230" s="535"/>
      <c r="P230" s="518" t="s">
        <v>136</v>
      </c>
      <c r="Q230" s="519"/>
      <c r="R230" s="520"/>
      <c r="S230" s="524" t="s">
        <v>137</v>
      </c>
      <c r="T230" s="526" t="s">
        <v>138</v>
      </c>
    </row>
    <row r="231" spans="2:20" s="1" customFormat="1" ht="29" customHeight="1" thickBot="1">
      <c r="B231" s="228" t="s">
        <v>139</v>
      </c>
      <c r="C231" s="229"/>
      <c r="D231" s="230">
        <v>1</v>
      </c>
      <c r="E231" s="528">
        <v>2</v>
      </c>
      <c r="F231" s="528"/>
      <c r="G231" s="316">
        <v>3</v>
      </c>
      <c r="H231" s="528">
        <v>4</v>
      </c>
      <c r="I231" s="528"/>
      <c r="J231" s="528">
        <v>5</v>
      </c>
      <c r="K231" s="528"/>
      <c r="L231" s="528"/>
      <c r="M231" s="528"/>
      <c r="N231" s="316">
        <v>6</v>
      </c>
      <c r="O231" s="231">
        <v>7</v>
      </c>
      <c r="P231" s="521"/>
      <c r="Q231" s="522"/>
      <c r="R231" s="523"/>
      <c r="S231" s="525"/>
      <c r="T231" s="527"/>
    </row>
    <row r="232" spans="2:20">
      <c r="B232" s="500" t="str">
        <f>IF(XIV!C18="","",XIV!C18)</f>
        <v/>
      </c>
      <c r="C232" s="501"/>
      <c r="D232" s="506">
        <f>IF(XIV!F18="","",XIV!F18)</f>
        <v>6</v>
      </c>
      <c r="E232" s="509">
        <f>IF(XIV!H18="","",XIV!H18)</f>
        <v>5</v>
      </c>
      <c r="F232" s="510"/>
      <c r="G232" s="471">
        <f>IF(XIV!J18="","",XIV!J18)</f>
        <v>7</v>
      </c>
      <c r="H232" s="509" t="str">
        <f>IF(XIV!L18="","",XIV!L18)</f>
        <v/>
      </c>
      <c r="I232" s="510"/>
      <c r="J232" s="509" t="str">
        <f>IF(XIV!N18="","",XIV!N18)</f>
        <v/>
      </c>
      <c r="K232" s="515"/>
      <c r="L232" s="515"/>
      <c r="M232" s="510"/>
      <c r="N232" s="471" t="str">
        <f>IF(XIV!P18="","",XIV!P18)</f>
        <v/>
      </c>
      <c r="O232" s="474" t="str">
        <f>IF(XIV!R18="","",XIV!R18)</f>
        <v/>
      </c>
      <c r="P232" s="477">
        <f>IF(XIV!T18="","",XIV!T18)</f>
        <v>0</v>
      </c>
      <c r="Q232" s="478"/>
      <c r="R232" s="479"/>
      <c r="S232" s="499"/>
      <c r="T232" s="232" t="s">
        <v>140</v>
      </c>
    </row>
    <row r="233" spans="2:20">
      <c r="B233" s="502"/>
      <c r="C233" s="503"/>
      <c r="D233" s="507"/>
      <c r="E233" s="511"/>
      <c r="F233" s="512"/>
      <c r="G233" s="472"/>
      <c r="H233" s="511"/>
      <c r="I233" s="512"/>
      <c r="J233" s="511"/>
      <c r="K233" s="516"/>
      <c r="L233" s="516"/>
      <c r="M233" s="512"/>
      <c r="N233" s="472"/>
      <c r="O233" s="475"/>
      <c r="P233" s="480"/>
      <c r="Q233" s="481"/>
      <c r="R233" s="482"/>
      <c r="S233" s="487"/>
      <c r="T233" s="233" t="s">
        <v>141</v>
      </c>
    </row>
    <row r="234" spans="2:20">
      <c r="B234" s="502"/>
      <c r="C234" s="503"/>
      <c r="D234" s="507"/>
      <c r="E234" s="511"/>
      <c r="F234" s="512"/>
      <c r="G234" s="472"/>
      <c r="H234" s="511"/>
      <c r="I234" s="512"/>
      <c r="J234" s="511"/>
      <c r="K234" s="516"/>
      <c r="L234" s="516"/>
      <c r="M234" s="512"/>
      <c r="N234" s="472"/>
      <c r="O234" s="475"/>
      <c r="P234" s="480"/>
      <c r="Q234" s="481"/>
      <c r="R234" s="482"/>
      <c r="S234" s="487"/>
      <c r="T234" s="233"/>
    </row>
    <row r="235" spans="2:20" ht="14.65" thickBot="1">
      <c r="B235" s="504"/>
      <c r="C235" s="505"/>
      <c r="D235" s="508"/>
      <c r="E235" s="513"/>
      <c r="F235" s="514"/>
      <c r="G235" s="473"/>
      <c r="H235" s="513"/>
      <c r="I235" s="514"/>
      <c r="J235" s="513"/>
      <c r="K235" s="517"/>
      <c r="L235" s="517"/>
      <c r="M235" s="514"/>
      <c r="N235" s="473"/>
      <c r="O235" s="476"/>
      <c r="P235" s="483"/>
      <c r="Q235" s="484"/>
      <c r="R235" s="485"/>
      <c r="S235" s="488"/>
      <c r="T235" s="234" t="s">
        <v>142</v>
      </c>
    </row>
    <row r="236" spans="2:20">
      <c r="B236" s="500" t="str">
        <f>IF(XIV!E18="","",XIV!E18)</f>
        <v/>
      </c>
      <c r="C236" s="501"/>
      <c r="D236" s="506">
        <f>IF(XIV!G18="","",XIV!G18)</f>
        <v>11</v>
      </c>
      <c r="E236" s="509">
        <f>IF(XIV!I18="","",XIV!I18)</f>
        <v>11</v>
      </c>
      <c r="F236" s="510"/>
      <c r="G236" s="471">
        <f>IF(XIV!K18="","",XIV!K18)</f>
        <v>11</v>
      </c>
      <c r="H236" s="509" t="str">
        <f>IF(XIV!M18="","",XIV!M18)</f>
        <v/>
      </c>
      <c r="I236" s="510"/>
      <c r="J236" s="509" t="str">
        <f>IF(XIV!O18="","",XIV!O18)</f>
        <v/>
      </c>
      <c r="K236" s="515"/>
      <c r="L236" s="515"/>
      <c r="M236" s="510"/>
      <c r="N236" s="471" t="str">
        <f>IF(XIV!Q18="","",XIV!Q18)</f>
        <v/>
      </c>
      <c r="O236" s="474" t="str">
        <f>IF(XIV!S18="","",XIV!S18)</f>
        <v/>
      </c>
      <c r="P236" s="477">
        <f>IF(XIV!U18="","",XIV!U18)</f>
        <v>3</v>
      </c>
      <c r="Q236" s="478"/>
      <c r="R236" s="479"/>
      <c r="S236" s="486"/>
      <c r="T236" s="233" t="s">
        <v>140</v>
      </c>
    </row>
    <row r="237" spans="2:20">
      <c r="B237" s="502"/>
      <c r="C237" s="503"/>
      <c r="D237" s="507"/>
      <c r="E237" s="511"/>
      <c r="F237" s="512"/>
      <c r="G237" s="472"/>
      <c r="H237" s="511"/>
      <c r="I237" s="512"/>
      <c r="J237" s="511"/>
      <c r="K237" s="516"/>
      <c r="L237" s="516"/>
      <c r="M237" s="512"/>
      <c r="N237" s="472"/>
      <c r="O237" s="475"/>
      <c r="P237" s="480"/>
      <c r="Q237" s="481"/>
      <c r="R237" s="482"/>
      <c r="S237" s="487"/>
      <c r="T237" s="233" t="s">
        <v>141</v>
      </c>
    </row>
    <row r="238" spans="2:20">
      <c r="B238" s="502"/>
      <c r="C238" s="503"/>
      <c r="D238" s="507"/>
      <c r="E238" s="511"/>
      <c r="F238" s="512"/>
      <c r="G238" s="472"/>
      <c r="H238" s="511"/>
      <c r="I238" s="512"/>
      <c r="J238" s="511"/>
      <c r="K238" s="516"/>
      <c r="L238" s="516"/>
      <c r="M238" s="512"/>
      <c r="N238" s="472"/>
      <c r="O238" s="475"/>
      <c r="P238" s="480"/>
      <c r="Q238" s="481"/>
      <c r="R238" s="482"/>
      <c r="S238" s="487"/>
      <c r="T238" s="233"/>
    </row>
    <row r="239" spans="2:20" ht="14.65" thickBot="1">
      <c r="B239" s="504"/>
      <c r="C239" s="505"/>
      <c r="D239" s="508"/>
      <c r="E239" s="513"/>
      <c r="F239" s="514"/>
      <c r="G239" s="473"/>
      <c r="H239" s="513"/>
      <c r="I239" s="514"/>
      <c r="J239" s="513"/>
      <c r="K239" s="517"/>
      <c r="L239" s="517"/>
      <c r="M239" s="514"/>
      <c r="N239" s="473"/>
      <c r="O239" s="476"/>
      <c r="P239" s="483"/>
      <c r="Q239" s="484"/>
      <c r="R239" s="485"/>
      <c r="S239" s="488"/>
      <c r="T239" s="234" t="s">
        <v>142</v>
      </c>
    </row>
    <row r="241" spans="2:20" ht="14.65" thickBot="1">
      <c r="B241" s="225" t="s">
        <v>144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89" t="s">
        <v>143</v>
      </c>
      <c r="O241" s="489"/>
      <c r="P241" s="489"/>
      <c r="Q241" s="489"/>
      <c r="R241" s="489"/>
      <c r="S241" s="489"/>
      <c r="T241" s="489"/>
    </row>
    <row r="242" spans="2:20" ht="30.75" customHeight="1" thickBot="1">
      <c r="B242" s="490" t="str">
        <f>IF(P232=P236,"",IF(P232&gt;P236,B232,B236))</f>
        <v/>
      </c>
      <c r="C242" s="491"/>
      <c r="D242" s="491"/>
      <c r="E242" s="492"/>
      <c r="F242" s="493" t="s">
        <v>145</v>
      </c>
      <c r="G242" s="493"/>
      <c r="H242" s="496">
        <f>IF(B242=B232,P232,P236)</f>
        <v>0</v>
      </c>
      <c r="I242" s="497"/>
      <c r="J242" s="236" t="s">
        <v>146</v>
      </c>
      <c r="K242" s="497">
        <f>IF(H242=P232,P236,P232)</f>
        <v>3</v>
      </c>
      <c r="L242" s="497"/>
      <c r="M242" s="498"/>
      <c r="N242" s="494"/>
      <c r="O242" s="494"/>
      <c r="P242" s="494"/>
      <c r="Q242" s="494"/>
      <c r="R242" s="494"/>
      <c r="S242" s="494"/>
      <c r="T242" s="495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63" t="s">
        <v>147</v>
      </c>
      <c r="C245" s="464"/>
      <c r="D245" s="464"/>
      <c r="E245" s="464"/>
      <c r="F245" s="464"/>
      <c r="G245" s="464"/>
      <c r="H245" s="465"/>
      <c r="I245" s="444" t="s">
        <v>148</v>
      </c>
      <c r="J245" s="464"/>
      <c r="K245" s="464"/>
      <c r="L245" s="464"/>
      <c r="M245" s="464"/>
      <c r="N245" s="464"/>
      <c r="O245" s="464"/>
      <c r="P245" s="464"/>
      <c r="Q245" s="464"/>
      <c r="R245" s="464"/>
      <c r="S245" s="464"/>
      <c r="T245" s="465"/>
    </row>
    <row r="246" spans="2:20">
      <c r="B246" s="466"/>
      <c r="C246" s="467"/>
      <c r="D246" s="468" t="s">
        <v>149</v>
      </c>
      <c r="E246" s="469"/>
      <c r="F246" s="469"/>
      <c r="G246" s="469"/>
      <c r="H246" s="470"/>
      <c r="I246" s="469"/>
      <c r="J246" s="469"/>
      <c r="K246" s="469"/>
      <c r="L246" s="469"/>
      <c r="M246" s="469"/>
      <c r="N246" s="469"/>
      <c r="O246" s="469"/>
      <c r="P246" s="469"/>
      <c r="Q246" s="467"/>
      <c r="R246" s="468" t="s">
        <v>149</v>
      </c>
      <c r="S246" s="469"/>
      <c r="T246" s="470"/>
    </row>
    <row r="247" spans="2:20">
      <c r="B247" s="453"/>
      <c r="C247" s="454"/>
      <c r="D247" s="455" t="s">
        <v>140</v>
      </c>
      <c r="E247" s="456"/>
      <c r="F247" s="456"/>
      <c r="G247" s="456"/>
      <c r="H247" s="457"/>
      <c r="I247" s="456"/>
      <c r="J247" s="456"/>
      <c r="K247" s="456"/>
      <c r="L247" s="456"/>
      <c r="M247" s="456"/>
      <c r="N247" s="456"/>
      <c r="O247" s="456"/>
      <c r="P247" s="456"/>
      <c r="Q247" s="454"/>
      <c r="R247" s="455" t="s">
        <v>140</v>
      </c>
      <c r="S247" s="456"/>
      <c r="T247" s="457"/>
    </row>
    <row r="248" spans="2:20" ht="14.65" thickBot="1">
      <c r="B248" s="458"/>
      <c r="C248" s="459"/>
      <c r="D248" s="460" t="s">
        <v>150</v>
      </c>
      <c r="E248" s="461"/>
      <c r="F248" s="461"/>
      <c r="G248" s="461"/>
      <c r="H248" s="462"/>
      <c r="I248" s="461"/>
      <c r="J248" s="461"/>
      <c r="K248" s="461"/>
      <c r="L248" s="461"/>
      <c r="M248" s="461"/>
      <c r="N248" s="461"/>
      <c r="O248" s="461"/>
      <c r="P248" s="461"/>
      <c r="Q248" s="459"/>
      <c r="R248" s="460" t="s">
        <v>150</v>
      </c>
      <c r="S248" s="461"/>
      <c r="T248" s="462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42" t="s">
        <v>151</v>
      </c>
      <c r="C250" s="443"/>
      <c r="D250" s="443"/>
      <c r="E250" s="443"/>
      <c r="F250" s="443"/>
      <c r="G250" s="443"/>
      <c r="H250" s="444"/>
      <c r="I250" s="445" t="s">
        <v>152</v>
      </c>
      <c r="J250" s="443"/>
      <c r="K250" s="443"/>
      <c r="L250" s="443"/>
      <c r="M250" s="443"/>
      <c r="N250" s="443"/>
      <c r="O250" s="443"/>
      <c r="P250" s="443"/>
      <c r="Q250" s="443"/>
      <c r="R250" s="443"/>
      <c r="S250" s="443"/>
      <c r="T250" s="446"/>
    </row>
    <row r="251" spans="2:20" ht="28.25" customHeight="1">
      <c r="B251" s="447"/>
      <c r="C251" s="448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  <c r="O251" s="448"/>
      <c r="P251" s="448"/>
      <c r="Q251" s="448"/>
      <c r="R251" s="448"/>
      <c r="S251" s="448"/>
      <c r="T251" s="449"/>
    </row>
    <row r="252" spans="2:20" ht="28.25" customHeight="1" thickBot="1">
      <c r="B252" s="450"/>
      <c r="C252" s="451"/>
      <c r="D252" s="451"/>
      <c r="E252" s="451"/>
      <c r="F252" s="451"/>
      <c r="G252" s="451"/>
      <c r="H252" s="451"/>
      <c r="I252" s="451"/>
      <c r="J252" s="451"/>
      <c r="K252" s="451"/>
      <c r="L252" s="451"/>
      <c r="M252" s="451"/>
      <c r="N252" s="451"/>
      <c r="O252" s="451"/>
      <c r="P252" s="451"/>
      <c r="Q252" s="451"/>
      <c r="R252" s="451"/>
      <c r="S252" s="451"/>
      <c r="T252" s="452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B17" sqref="B17: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78" t="s">
        <v>0</v>
      </c>
      <c r="C1" s="578"/>
      <c r="D1" s="578"/>
      <c r="E1" s="3" t="s">
        <v>193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23" t="s">
        <v>1</v>
      </c>
      <c r="R1" s="423"/>
      <c r="S1" s="423"/>
      <c r="T1" s="423"/>
      <c r="U1" s="42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579" t="s">
        <v>3</v>
      </c>
      <c r="D2" s="579"/>
      <c r="E2" s="580"/>
      <c r="F2" s="430">
        <v>1</v>
      </c>
      <c r="G2" s="428"/>
      <c r="H2" s="429">
        <v>2</v>
      </c>
      <c r="I2" s="428"/>
      <c r="J2" s="429">
        <v>3</v>
      </c>
      <c r="K2" s="428"/>
      <c r="L2" s="429">
        <v>4</v>
      </c>
      <c r="M2" s="430"/>
      <c r="N2" s="431" t="s">
        <v>4</v>
      </c>
      <c r="O2" s="432"/>
      <c r="P2" s="433" t="s">
        <v>76</v>
      </c>
      <c r="Q2" s="434"/>
      <c r="R2" s="435" t="s">
        <v>5</v>
      </c>
      <c r="S2" s="435"/>
      <c r="T2" s="100" t="s">
        <v>6</v>
      </c>
      <c r="W2" s="6">
        <v>1</v>
      </c>
      <c r="X2" s="439" t="str">
        <f>IF(ISERROR(INDEX($C$3:$C$6,MATCH(W2,$T$3:$T$6,0))),"",(INDEX($C$3:$C$6,MATCH(W2,$T$3:$T$6,0))))</f>
        <v/>
      </c>
      <c r="Y2" s="440"/>
      <c r="Z2" s="441"/>
      <c r="AB2" s="420" t="s">
        <v>77</v>
      </c>
      <c r="AC2" s="420"/>
      <c r="AD2" s="420"/>
      <c r="AE2" s="420"/>
      <c r="AG2" s="5" t="s">
        <v>78</v>
      </c>
      <c r="AK2" s="421" t="s">
        <v>79</v>
      </c>
      <c r="AL2" s="421"/>
      <c r="AP2" s="5" t="s">
        <v>80</v>
      </c>
    </row>
    <row r="3" spans="2:47" ht="24" customHeight="1">
      <c r="B3" s="172">
        <v>1</v>
      </c>
      <c r="C3" s="576" t="str">
        <f>IF(GROUPS!H19="","",GROUPS!H19)</f>
        <v/>
      </c>
      <c r="D3" s="576"/>
      <c r="E3" s="577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69</v>
      </c>
      <c r="R3" s="413">
        <f>IF(ISERROR(IF(AND(T9="",T13="",T17=""),"",SUM(AB3:AD3)+(N3-O3)/1000)+(AK3/10000)),"",IF(AND(T9="",T13="",T17=""),"",SUM(AB3:AD3)+(N3-O3)/1000)+(AK3/10000)+(AG3/100000))</f>
        <v>6.0124199999999997</v>
      </c>
      <c r="S3" s="413"/>
      <c r="T3" s="112" t="str">
        <f>IF(ISERROR(IF(C3="","",RANK(R3,$R$3:$S$6,0))),"",IF(C3="","",RANK(R3,$R$3:$S$6,0)))</f>
        <v/>
      </c>
      <c r="U3" s="8"/>
      <c r="V3" s="8"/>
      <c r="W3" s="6">
        <v>2</v>
      </c>
      <c r="X3" s="439" t="str">
        <f t="shared" ref="X3:X5" si="0">IF(ISERROR(INDEX($C$3:$C$6,MATCH(W3,$T$3:$T$6,0))),"",(INDEX($C$3:$C$6,MATCH(W3,$T$3:$T$6,0))))</f>
        <v/>
      </c>
      <c r="Y3" s="440"/>
      <c r="Z3" s="441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408">
        <f>SUM(AH3:AJ3)-SUM(AM3:AO3)</f>
        <v>43</v>
      </c>
      <c r="AL3" s="409"/>
      <c r="AM3" s="9">
        <f>AH5</f>
        <v>11</v>
      </c>
      <c r="AN3" s="9">
        <f>AI4</f>
        <v>43</v>
      </c>
      <c r="AO3" s="9">
        <f>AJ6</f>
        <v>15</v>
      </c>
      <c r="AP3" s="8">
        <f>SUM(AM3:AO3)</f>
        <v>69</v>
      </c>
    </row>
    <row r="4" spans="2:47" ht="24" customHeight="1">
      <c r="B4" s="172">
        <v>2</v>
      </c>
      <c r="C4" s="576" t="str">
        <f>IF(GROUPS!H20="","",GROUPS!H20)</f>
        <v/>
      </c>
      <c r="D4" s="576"/>
      <c r="E4" s="577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13">
        <f>IF(ISERROR(IF(AND(T10="",U13="",U18=""),"",SUM(AB4:AD4)+(N4-O4)/1000)+(AK4/10000)+(AG4/100000)),"",IF(AND(T10="",U13="",U18=""),"",SUM(AB4:AD4)+(N4-O4)/1000)+(AK4/10000)+(AG4/100000))</f>
        <v>5.0088899999999992</v>
      </c>
      <c r="S4" s="413"/>
      <c r="T4" s="112" t="str">
        <f>IF(ISERROR(IF(C4="","",RANK(R4,$R$3:$S$6,0))),"",IF(C4="","",RANK(R4,$R$3:$S$6,0)))</f>
        <v/>
      </c>
      <c r="U4" s="8"/>
      <c r="V4" s="8"/>
      <c r="W4" s="6">
        <v>3</v>
      </c>
      <c r="X4" s="436" t="str">
        <f t="shared" si="0"/>
        <v/>
      </c>
      <c r="Y4" s="437"/>
      <c r="Z4" s="438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408">
        <f t="shared" ref="AK4:AK6" si="2">SUM(AH4:AJ4)-SUM(AM4:AO4)</f>
        <v>28</v>
      </c>
      <c r="AL4" s="409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76" t="str">
        <f>IF(GROUPS!H21="","",GROUPS!H21)</f>
        <v/>
      </c>
      <c r="D5" s="576"/>
      <c r="E5" s="577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80</v>
      </c>
      <c r="Q5" s="111">
        <f>IF(AND(U9="",T14="",T18=""),"",AP5)</f>
        <v>106</v>
      </c>
      <c r="R5" s="413">
        <f>IF(ISERROR(IF(AND(U9="",T14="",T18=""),"",SUM(AB5:AD5)+(N5-O5)/1000)+(AK5/10000)+(AG5/100000)),"",IF(AND(U9="",T14="",T18=""),"",SUM(AB5:AD5)+(N5-O5)/1000)+(AK5/10000)+(AG5/100000))</f>
        <v>3.9931999999999999</v>
      </c>
      <c r="S5" s="413"/>
      <c r="T5" s="112" t="str">
        <f>IF(ISERROR(IF(C5="","",RANK(R5,$R$3:$S$6,0))),"",IF(C5="","",RANK(R5,$R$3:$S$6,0)))</f>
        <v/>
      </c>
      <c r="U5" s="8"/>
      <c r="V5" s="8"/>
      <c r="W5" s="6">
        <v>4</v>
      </c>
      <c r="X5" s="436" t="str">
        <f t="shared" si="0"/>
        <v/>
      </c>
      <c r="Y5" s="437"/>
      <c r="Z5" s="438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80</v>
      </c>
      <c r="AH5" s="9">
        <f>G9+I9+K9+M9+O9+Q9+S9</f>
        <v>11</v>
      </c>
      <c r="AI5" s="9">
        <f>F14+H14+J14+L14+N14+P14+R14</f>
        <v>51</v>
      </c>
      <c r="AJ5" s="9">
        <f>F18+H18+J18+L18+N18+P18+R18</f>
        <v>18</v>
      </c>
      <c r="AK5" s="408">
        <f t="shared" si="2"/>
        <v>-26</v>
      </c>
      <c r="AL5" s="409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81" t="str">
        <f>IF(GROUPS!H22="","",GROUPS!H22)</f>
        <v/>
      </c>
      <c r="D6" s="581"/>
      <c r="E6" s="582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407">
        <f>IF(ISERROR(IF(AND(U10="",U14="",U17=""),"",SUM(AB6:AD6)+(N6-O6)/1000)+(AK6/10000)+(AG6/100000)),"",IF(AND(U10="",U14="",U17=""),"",SUM(AB6:AD6)+(N6-O6)/1000)+(AK6/10000)+(AG6/100000))</f>
        <v>2.9892199999999995</v>
      </c>
      <c r="S6" s="407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408">
        <f t="shared" si="2"/>
        <v>-45</v>
      </c>
      <c r="AL6" s="409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373</v>
      </c>
      <c r="Q7" s="127">
        <f>SUM(Q3:Q6)</f>
        <v>373</v>
      </c>
    </row>
    <row r="8" spans="2:47" ht="18.399999999999999" thickBot="1">
      <c r="B8" s="394" t="s">
        <v>7</v>
      </c>
      <c r="C8" s="399"/>
      <c r="D8" s="399"/>
      <c r="E8" s="395"/>
      <c r="F8" s="400" t="s">
        <v>8</v>
      </c>
      <c r="G8" s="401"/>
      <c r="H8" s="397" t="s">
        <v>9</v>
      </c>
      <c r="I8" s="401"/>
      <c r="J8" s="397" t="s">
        <v>10</v>
      </c>
      <c r="K8" s="401"/>
      <c r="L8" s="397" t="s">
        <v>11</v>
      </c>
      <c r="M8" s="401"/>
      <c r="N8" s="397" t="s">
        <v>12</v>
      </c>
      <c r="O8" s="401"/>
      <c r="P8" s="397" t="s">
        <v>13</v>
      </c>
      <c r="Q8" s="401"/>
      <c r="R8" s="397" t="s">
        <v>14</v>
      </c>
      <c r="S8" s="398"/>
      <c r="T8" s="394" t="s">
        <v>15</v>
      </c>
      <c r="U8" s="395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94" t="s">
        <v>16</v>
      </c>
      <c r="C12" s="399"/>
      <c r="D12" s="399"/>
      <c r="E12" s="395"/>
      <c r="F12" s="400" t="s">
        <v>8</v>
      </c>
      <c r="G12" s="401"/>
      <c r="H12" s="397" t="s">
        <v>9</v>
      </c>
      <c r="I12" s="401"/>
      <c r="J12" s="397" t="s">
        <v>10</v>
      </c>
      <c r="K12" s="401"/>
      <c r="L12" s="397" t="s">
        <v>11</v>
      </c>
      <c r="M12" s="401"/>
      <c r="N12" s="397" t="s">
        <v>12</v>
      </c>
      <c r="O12" s="401"/>
      <c r="P12" s="397" t="s">
        <v>13</v>
      </c>
      <c r="Q12" s="401"/>
      <c r="R12" s="397" t="s">
        <v>14</v>
      </c>
      <c r="S12" s="398"/>
      <c r="T12" s="394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9"/>
      <c r="D16" s="399"/>
      <c r="E16" s="395"/>
      <c r="F16" s="400" t="s">
        <v>8</v>
      </c>
      <c r="G16" s="401"/>
      <c r="H16" s="397" t="s">
        <v>9</v>
      </c>
      <c r="I16" s="401"/>
      <c r="J16" s="397" t="s">
        <v>10</v>
      </c>
      <c r="K16" s="401"/>
      <c r="L16" s="397" t="s">
        <v>11</v>
      </c>
      <c r="M16" s="401"/>
      <c r="N16" s="397" t="s">
        <v>12</v>
      </c>
      <c r="O16" s="401"/>
      <c r="P16" s="397" t="s">
        <v>13</v>
      </c>
      <c r="Q16" s="401"/>
      <c r="R16" s="397" t="s">
        <v>14</v>
      </c>
      <c r="S16" s="398"/>
      <c r="T16" s="394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187</v>
      </c>
    </row>
    <row r="21" spans="2:41"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zoomScale="90" zoomScaleNormal="90" workbookViewId="0">
      <selection activeCell="B17" sqref="B17:C20"/>
    </sheetView>
  </sheetViews>
  <sheetFormatPr defaultRowHeight="14.25"/>
  <cols>
    <col min="1" max="1" width="1.66406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36" t="s">
        <v>124</v>
      </c>
      <c r="F2" s="537"/>
      <c r="G2" s="537"/>
      <c r="H2" s="537"/>
      <c r="I2" s="537"/>
      <c r="J2" s="537"/>
      <c r="K2" s="537"/>
      <c r="L2" s="537"/>
      <c r="M2" s="537"/>
      <c r="N2" s="537"/>
      <c r="O2" s="538"/>
    </row>
    <row r="3" spans="1:20" ht="15.75">
      <c r="E3" s="539" t="e">
        <f>IF(#REF!="","",#REF!)</f>
        <v>#REF!</v>
      </c>
      <c r="F3" s="540"/>
      <c r="G3" s="540"/>
      <c r="H3" s="540"/>
      <c r="I3" s="540"/>
      <c r="J3" s="540"/>
      <c r="K3" s="540"/>
      <c r="L3" s="540"/>
      <c r="M3" s="540"/>
      <c r="N3" s="540"/>
      <c r="O3" s="541"/>
    </row>
    <row r="4" spans="1:20" ht="15.75">
      <c r="E4" s="539" t="e">
        <f>IF(#REF!="","",#REF!)</f>
        <v>#REF!</v>
      </c>
      <c r="F4" s="540"/>
      <c r="G4" s="540"/>
      <c r="H4" s="540"/>
      <c r="I4" s="540"/>
      <c r="J4" s="540"/>
      <c r="K4" s="540"/>
      <c r="L4" s="540"/>
      <c r="M4" s="540"/>
      <c r="N4" s="540"/>
      <c r="O4" s="541"/>
    </row>
    <row r="5" spans="1:20" ht="15.75">
      <c r="E5" s="539"/>
      <c r="F5" s="540"/>
      <c r="G5" s="540"/>
      <c r="H5" s="540"/>
      <c r="I5" s="540"/>
      <c r="J5" s="540"/>
      <c r="K5" s="540"/>
      <c r="L5" s="540"/>
      <c r="M5" s="540"/>
      <c r="N5" s="540"/>
      <c r="O5" s="541"/>
    </row>
    <row r="6" spans="1:20" ht="15.75">
      <c r="E6" s="542" t="e">
        <f>IF(#REF!="","",#REF!)</f>
        <v>#REF!</v>
      </c>
      <c r="F6" s="543"/>
      <c r="G6" s="543"/>
      <c r="H6" s="543"/>
      <c r="I6" s="543"/>
      <c r="J6" s="543"/>
      <c r="K6" s="543"/>
      <c r="L6" s="543"/>
      <c r="M6" s="543"/>
      <c r="N6" s="543"/>
      <c r="O6" s="544"/>
    </row>
    <row r="7" spans="1:20" ht="16.149999999999999" thickBot="1">
      <c r="E7" s="573" t="e">
        <f>IF(#REF!="","",#REF!)</f>
        <v>#REF!</v>
      </c>
      <c r="F7" s="574"/>
      <c r="G7" s="574"/>
      <c r="H7" s="574"/>
      <c r="I7" s="574"/>
      <c r="J7" s="574"/>
      <c r="K7" s="574"/>
      <c r="L7" s="574"/>
      <c r="M7" s="574"/>
      <c r="N7" s="574"/>
      <c r="O7" s="575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128</v>
      </c>
      <c r="C10" s="448" t="s">
        <v>192</v>
      </c>
      <c r="D10" s="448"/>
      <c r="E10" s="448"/>
      <c r="F10" s="448"/>
      <c r="G10" s="448"/>
      <c r="H10" s="448"/>
      <c r="I10" s="225"/>
      <c r="J10" s="225"/>
      <c r="K10" s="448" t="s">
        <v>129</v>
      </c>
      <c r="L10" s="448"/>
      <c r="M10" s="448"/>
      <c r="N10" s="448"/>
      <c r="O10" s="448"/>
      <c r="P10" s="448"/>
      <c r="Q10" s="448" t="s">
        <v>130</v>
      </c>
      <c r="R10" s="448"/>
      <c r="S10" s="448"/>
      <c r="T10" s="226" t="s">
        <v>131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48"/>
      <c r="L11" s="448"/>
      <c r="M11" s="448"/>
      <c r="N11" s="448"/>
      <c r="O11" s="448"/>
      <c r="P11" s="448"/>
      <c r="Q11" s="448"/>
      <c r="R11" s="448"/>
      <c r="S11" s="448"/>
      <c r="T11" s="227"/>
    </row>
    <row r="12" spans="1:20">
      <c r="B12" s="225"/>
      <c r="C12" s="225"/>
      <c r="D12" s="529" t="s">
        <v>132</v>
      </c>
      <c r="E12" s="529"/>
      <c r="F12" s="529"/>
      <c r="G12" s="529"/>
      <c r="H12" s="226">
        <v>5</v>
      </c>
      <c r="I12" s="225"/>
      <c r="J12" s="225"/>
      <c r="K12" s="530" t="s">
        <v>133</v>
      </c>
      <c r="L12" s="531"/>
      <c r="M12" s="531"/>
      <c r="N12" s="531"/>
      <c r="O12" s="531"/>
      <c r="P12" s="532"/>
      <c r="Q12" s="448" t="s">
        <v>134</v>
      </c>
      <c r="R12" s="448"/>
      <c r="S12" s="448"/>
      <c r="T12" s="448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33" t="s">
        <v>135</v>
      </c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5"/>
      <c r="P15" s="518" t="s">
        <v>136</v>
      </c>
      <c r="Q15" s="519"/>
      <c r="R15" s="520"/>
      <c r="S15" s="524" t="s">
        <v>137</v>
      </c>
      <c r="T15" s="526" t="s">
        <v>138</v>
      </c>
    </row>
    <row r="16" spans="1:20" s="1" customFormat="1" ht="29" customHeight="1" thickBot="1">
      <c r="B16" s="228" t="s">
        <v>139</v>
      </c>
      <c r="C16" s="229"/>
      <c r="D16" s="230">
        <v>1</v>
      </c>
      <c r="E16" s="528">
        <v>2</v>
      </c>
      <c r="F16" s="528"/>
      <c r="G16" s="316">
        <v>3</v>
      </c>
      <c r="H16" s="528">
        <v>4</v>
      </c>
      <c r="I16" s="528"/>
      <c r="J16" s="528">
        <v>5</v>
      </c>
      <c r="K16" s="528"/>
      <c r="L16" s="528"/>
      <c r="M16" s="528"/>
      <c r="N16" s="316">
        <v>6</v>
      </c>
      <c r="O16" s="231">
        <v>7</v>
      </c>
      <c r="P16" s="521"/>
      <c r="Q16" s="522"/>
      <c r="R16" s="523"/>
      <c r="S16" s="525"/>
      <c r="T16" s="527"/>
    </row>
    <row r="17" spans="2:20" ht="14.45" customHeight="1">
      <c r="B17" s="500" t="str">
        <f>IF(XV!C9="","",XV!C9)</f>
        <v/>
      </c>
      <c r="C17" s="501"/>
      <c r="D17" s="506">
        <f>IF(XV!F9="","",XV!F9)</f>
        <v>11</v>
      </c>
      <c r="E17" s="509">
        <f>IF(XV!H9="","",XV!H9)</f>
        <v>11</v>
      </c>
      <c r="F17" s="510"/>
      <c r="G17" s="548">
        <f>IF(XV!J9="","",XV!J9)</f>
        <v>11</v>
      </c>
      <c r="H17" s="548" t="str">
        <f>IF(XV!L9="","",XV!L9)</f>
        <v/>
      </c>
      <c r="I17" s="548"/>
      <c r="J17" s="548" t="str">
        <f>IF(XV!N9="","",XV!N9)</f>
        <v/>
      </c>
      <c r="K17" s="548"/>
      <c r="L17" s="548"/>
      <c r="M17" s="548"/>
      <c r="N17" s="548" t="str">
        <f>IF(XV!P9="","",XV!P9)</f>
        <v/>
      </c>
      <c r="O17" s="551" t="str">
        <f>IF(XV!R9="","",XV!R9)</f>
        <v/>
      </c>
      <c r="P17" s="554">
        <f>IF(XV!T9="","",XV!T9)</f>
        <v>3</v>
      </c>
      <c r="Q17" s="555"/>
      <c r="R17" s="556"/>
      <c r="S17" s="569"/>
      <c r="T17" s="232" t="s">
        <v>140</v>
      </c>
    </row>
    <row r="18" spans="2:20" ht="14.45" customHeight="1">
      <c r="B18" s="502"/>
      <c r="C18" s="503"/>
      <c r="D18" s="507"/>
      <c r="E18" s="511"/>
      <c r="F18" s="512"/>
      <c r="G18" s="549"/>
      <c r="H18" s="549"/>
      <c r="I18" s="549"/>
      <c r="J18" s="549"/>
      <c r="K18" s="549"/>
      <c r="L18" s="549"/>
      <c r="M18" s="549"/>
      <c r="N18" s="549"/>
      <c r="O18" s="552"/>
      <c r="P18" s="557"/>
      <c r="Q18" s="558"/>
      <c r="R18" s="559"/>
      <c r="S18" s="570"/>
      <c r="T18" s="233" t="s">
        <v>141</v>
      </c>
    </row>
    <row r="19" spans="2:20" ht="14.45" customHeight="1">
      <c r="B19" s="502"/>
      <c r="C19" s="503"/>
      <c r="D19" s="507"/>
      <c r="E19" s="511"/>
      <c r="F19" s="512"/>
      <c r="G19" s="549"/>
      <c r="H19" s="549"/>
      <c r="I19" s="549"/>
      <c r="J19" s="549"/>
      <c r="K19" s="549"/>
      <c r="L19" s="549"/>
      <c r="M19" s="549"/>
      <c r="N19" s="549"/>
      <c r="O19" s="552"/>
      <c r="P19" s="557"/>
      <c r="Q19" s="558"/>
      <c r="R19" s="559"/>
      <c r="S19" s="570"/>
      <c r="T19" s="233"/>
    </row>
    <row r="20" spans="2:20" ht="15" customHeight="1" thickBot="1">
      <c r="B20" s="504"/>
      <c r="C20" s="505"/>
      <c r="D20" s="508"/>
      <c r="E20" s="513"/>
      <c r="F20" s="514"/>
      <c r="G20" s="550"/>
      <c r="H20" s="550"/>
      <c r="I20" s="550"/>
      <c r="J20" s="550"/>
      <c r="K20" s="550"/>
      <c r="L20" s="550"/>
      <c r="M20" s="550"/>
      <c r="N20" s="550"/>
      <c r="O20" s="553"/>
      <c r="P20" s="560"/>
      <c r="Q20" s="561"/>
      <c r="R20" s="562"/>
      <c r="S20" s="571"/>
      <c r="T20" s="234" t="s">
        <v>142</v>
      </c>
    </row>
    <row r="21" spans="2:20" ht="14.45" customHeight="1">
      <c r="B21" s="500" t="str">
        <f>IF(XV!E9="","",XV!E9)</f>
        <v/>
      </c>
      <c r="C21" s="501"/>
      <c r="D21" s="506">
        <f>IF(XV!G9="","",XV!G9)</f>
        <v>4</v>
      </c>
      <c r="E21" s="548">
        <f>IF(XV!I9="","",XV!I9)</f>
        <v>1</v>
      </c>
      <c r="F21" s="548"/>
      <c r="G21" s="548">
        <f>IF(XV!K9="","",XV!K9)</f>
        <v>6</v>
      </c>
      <c r="H21" s="548" t="str">
        <f>IF(XV!M9="","",XV!M9)</f>
        <v/>
      </c>
      <c r="I21" s="548"/>
      <c r="J21" s="548" t="str">
        <f>IF(XV!O9="","",XV!O9)</f>
        <v/>
      </c>
      <c r="K21" s="548"/>
      <c r="L21" s="548"/>
      <c r="M21" s="548"/>
      <c r="N21" s="548" t="str">
        <f>IF(XV!Q9="","",XV!Q9)</f>
        <v/>
      </c>
      <c r="O21" s="551" t="str">
        <f>IF(XV!S9="","",XV!S9)</f>
        <v/>
      </c>
      <c r="P21" s="563">
        <f>IF(XV!U9="","",XV!U9)</f>
        <v>0</v>
      </c>
      <c r="Q21" s="564"/>
      <c r="R21" s="565"/>
      <c r="S21" s="572"/>
      <c r="T21" s="233" t="s">
        <v>140</v>
      </c>
    </row>
    <row r="22" spans="2:20" ht="14.45" customHeight="1">
      <c r="B22" s="502"/>
      <c r="C22" s="503"/>
      <c r="D22" s="507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52"/>
      <c r="P22" s="557"/>
      <c r="Q22" s="558"/>
      <c r="R22" s="559"/>
      <c r="S22" s="570"/>
      <c r="T22" s="233" t="s">
        <v>141</v>
      </c>
    </row>
    <row r="23" spans="2:20" ht="14.45" customHeight="1">
      <c r="B23" s="502"/>
      <c r="C23" s="503"/>
      <c r="D23" s="507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52"/>
      <c r="P23" s="557"/>
      <c r="Q23" s="558"/>
      <c r="R23" s="559"/>
      <c r="S23" s="570"/>
      <c r="T23" s="233"/>
    </row>
    <row r="24" spans="2:20" ht="15" customHeight="1" thickBot="1">
      <c r="B24" s="504"/>
      <c r="C24" s="505"/>
      <c r="D24" s="508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3"/>
      <c r="P24" s="560"/>
      <c r="Q24" s="561"/>
      <c r="R24" s="562"/>
      <c r="S24" s="571"/>
      <c r="T24" s="234" t="s">
        <v>142</v>
      </c>
    </row>
    <row r="26" spans="2:20" ht="14.65" thickBot="1">
      <c r="B26" s="225" t="s">
        <v>154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89" t="s">
        <v>143</v>
      </c>
      <c r="O26" s="489"/>
      <c r="P26" s="489"/>
      <c r="Q26" s="489"/>
      <c r="R26" s="489"/>
      <c r="S26" s="489"/>
      <c r="T26" s="489"/>
    </row>
    <row r="27" spans="2:20" ht="30.75" customHeight="1" thickBot="1">
      <c r="B27" s="490" t="str">
        <f>IF(P17=P21,"",IF(P17&gt;P21,B17,B21))</f>
        <v/>
      </c>
      <c r="C27" s="491"/>
      <c r="D27" s="491"/>
      <c r="E27" s="492"/>
      <c r="F27" s="566" t="s">
        <v>145</v>
      </c>
      <c r="G27" s="567"/>
      <c r="H27" s="496">
        <f>IF(B27=B17,P17,P21)</f>
        <v>3</v>
      </c>
      <c r="I27" s="497"/>
      <c r="J27" s="236" t="s">
        <v>146</v>
      </c>
      <c r="K27" s="497">
        <f>IF(H27=P17,P21,P17)</f>
        <v>0</v>
      </c>
      <c r="L27" s="497"/>
      <c r="M27" s="498"/>
      <c r="N27" s="568"/>
      <c r="O27" s="494"/>
      <c r="P27" s="494"/>
      <c r="Q27" s="494"/>
      <c r="R27" s="494"/>
      <c r="S27" s="494"/>
      <c r="T27" s="495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63" t="s">
        <v>147</v>
      </c>
      <c r="C30" s="464"/>
      <c r="D30" s="464"/>
      <c r="E30" s="464"/>
      <c r="F30" s="464"/>
      <c r="G30" s="464"/>
      <c r="H30" s="465"/>
      <c r="I30" s="444" t="s">
        <v>148</v>
      </c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5"/>
    </row>
    <row r="31" spans="2:20">
      <c r="B31" s="466"/>
      <c r="C31" s="467"/>
      <c r="D31" s="468" t="s">
        <v>149</v>
      </c>
      <c r="E31" s="469"/>
      <c r="F31" s="469"/>
      <c r="G31" s="469"/>
      <c r="H31" s="470"/>
      <c r="I31" s="469"/>
      <c r="J31" s="469"/>
      <c r="K31" s="469"/>
      <c r="L31" s="469"/>
      <c r="M31" s="469"/>
      <c r="N31" s="469"/>
      <c r="O31" s="469"/>
      <c r="P31" s="469"/>
      <c r="Q31" s="467"/>
      <c r="R31" s="468" t="s">
        <v>149</v>
      </c>
      <c r="S31" s="469"/>
      <c r="T31" s="470"/>
    </row>
    <row r="32" spans="2:20">
      <c r="B32" s="453"/>
      <c r="C32" s="454"/>
      <c r="D32" s="455" t="s">
        <v>140</v>
      </c>
      <c r="E32" s="456"/>
      <c r="F32" s="456"/>
      <c r="G32" s="456"/>
      <c r="H32" s="457"/>
      <c r="I32" s="456"/>
      <c r="J32" s="456"/>
      <c r="K32" s="456"/>
      <c r="L32" s="456"/>
      <c r="M32" s="456"/>
      <c r="N32" s="456"/>
      <c r="O32" s="456"/>
      <c r="P32" s="456"/>
      <c r="Q32" s="454"/>
      <c r="R32" s="455" t="s">
        <v>140</v>
      </c>
      <c r="S32" s="456"/>
      <c r="T32" s="457"/>
    </row>
    <row r="33" spans="1:20" ht="14.65" thickBot="1">
      <c r="B33" s="458"/>
      <c r="C33" s="459"/>
      <c r="D33" s="460" t="s">
        <v>150</v>
      </c>
      <c r="E33" s="461"/>
      <c r="F33" s="461"/>
      <c r="G33" s="461"/>
      <c r="H33" s="462"/>
      <c r="I33" s="461"/>
      <c r="J33" s="461"/>
      <c r="K33" s="461"/>
      <c r="L33" s="461"/>
      <c r="M33" s="461"/>
      <c r="N33" s="461"/>
      <c r="O33" s="461"/>
      <c r="P33" s="461"/>
      <c r="Q33" s="459"/>
      <c r="R33" s="460" t="s">
        <v>150</v>
      </c>
      <c r="S33" s="461"/>
      <c r="T33" s="462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42" t="s">
        <v>151</v>
      </c>
      <c r="C35" s="443"/>
      <c r="D35" s="443"/>
      <c r="E35" s="443"/>
      <c r="F35" s="443"/>
      <c r="G35" s="443"/>
      <c r="H35" s="444"/>
      <c r="I35" s="445" t="s">
        <v>152</v>
      </c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6"/>
    </row>
    <row r="36" spans="1:20" ht="28.25" customHeight="1">
      <c r="B36" s="447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9"/>
    </row>
    <row r="37" spans="1:20" ht="28.25" customHeight="1" thickBot="1">
      <c r="B37" s="450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2"/>
    </row>
    <row r="44" spans="1:20" ht="29" customHeight="1" thickBot="1">
      <c r="A44" s="235">
        <v>2</v>
      </c>
    </row>
    <row r="45" spans="1:20" ht="15.75">
      <c r="E45" s="536" t="s">
        <v>124</v>
      </c>
      <c r="F45" s="537"/>
      <c r="G45" s="537"/>
      <c r="H45" s="537"/>
      <c r="I45" s="537"/>
      <c r="J45" s="537"/>
      <c r="K45" s="537"/>
      <c r="L45" s="537"/>
      <c r="M45" s="537"/>
      <c r="N45" s="537"/>
      <c r="O45" s="538"/>
    </row>
    <row r="46" spans="1:20" ht="15.75">
      <c r="E46" s="539" t="e">
        <f>IF(#REF!="","",#REF!)</f>
        <v>#REF!</v>
      </c>
      <c r="F46" s="540"/>
      <c r="G46" s="540"/>
      <c r="H46" s="540"/>
      <c r="I46" s="540"/>
      <c r="J46" s="540"/>
      <c r="K46" s="540"/>
      <c r="L46" s="540"/>
      <c r="M46" s="540"/>
      <c r="N46" s="540"/>
      <c r="O46" s="541"/>
    </row>
    <row r="47" spans="1:20" ht="15.75">
      <c r="E47" s="539" t="e">
        <f>IF(#REF!="","",#REF!)</f>
        <v>#REF!</v>
      </c>
      <c r="F47" s="540"/>
      <c r="G47" s="540"/>
      <c r="H47" s="540"/>
      <c r="I47" s="540"/>
      <c r="J47" s="540"/>
      <c r="K47" s="540"/>
      <c r="L47" s="540"/>
      <c r="M47" s="540"/>
      <c r="N47" s="540"/>
      <c r="O47" s="541"/>
    </row>
    <row r="48" spans="1:20" ht="15.75">
      <c r="E48" s="539"/>
      <c r="F48" s="540"/>
      <c r="G48" s="540"/>
      <c r="H48" s="540"/>
      <c r="I48" s="540"/>
      <c r="J48" s="540"/>
      <c r="K48" s="540"/>
      <c r="L48" s="540"/>
      <c r="M48" s="540"/>
      <c r="N48" s="540"/>
      <c r="O48" s="541"/>
    </row>
    <row r="49" spans="2:20" ht="15.75">
      <c r="E49" s="542" t="e">
        <f>IF(#REF!="","",#REF!)</f>
        <v>#REF!</v>
      </c>
      <c r="F49" s="543"/>
      <c r="G49" s="543"/>
      <c r="H49" s="543"/>
      <c r="I49" s="543"/>
      <c r="J49" s="543"/>
      <c r="K49" s="543"/>
      <c r="L49" s="543"/>
      <c r="M49" s="543"/>
      <c r="N49" s="543"/>
      <c r="O49" s="544"/>
    </row>
    <row r="50" spans="2:20" ht="16.149999999999999" thickBot="1">
      <c r="E50" s="545" t="e">
        <f>IF(#REF!="","",#REF!)</f>
        <v>#REF!</v>
      </c>
      <c r="F50" s="546"/>
      <c r="G50" s="546"/>
      <c r="H50" s="546"/>
      <c r="I50" s="546"/>
      <c r="J50" s="546"/>
      <c r="K50" s="546"/>
      <c r="L50" s="546"/>
      <c r="M50" s="546"/>
      <c r="N50" s="546"/>
      <c r="O50" s="547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128</v>
      </c>
      <c r="C53" s="448" t="s">
        <v>192</v>
      </c>
      <c r="D53" s="448"/>
      <c r="E53" s="448"/>
      <c r="F53" s="448"/>
      <c r="G53" s="448"/>
      <c r="H53" s="448"/>
      <c r="I53" s="225"/>
      <c r="J53" s="225"/>
      <c r="K53" s="448" t="s">
        <v>129</v>
      </c>
      <c r="L53" s="448"/>
      <c r="M53" s="448"/>
      <c r="N53" s="448"/>
      <c r="O53" s="448"/>
      <c r="P53" s="448"/>
      <c r="Q53" s="448" t="s">
        <v>130</v>
      </c>
      <c r="R53" s="448"/>
      <c r="S53" s="448"/>
      <c r="T53" s="226" t="s">
        <v>131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48"/>
      <c r="L54" s="448"/>
      <c r="M54" s="448"/>
      <c r="N54" s="448"/>
      <c r="O54" s="448"/>
      <c r="P54" s="448"/>
      <c r="Q54" s="448"/>
      <c r="R54" s="448"/>
      <c r="S54" s="448"/>
      <c r="T54" s="227"/>
    </row>
    <row r="55" spans="2:20">
      <c r="B55" s="225"/>
      <c r="C55" s="225"/>
      <c r="D55" s="529" t="s">
        <v>132</v>
      </c>
      <c r="E55" s="529"/>
      <c r="F55" s="529"/>
      <c r="G55" s="529"/>
      <c r="H55" s="226">
        <v>5</v>
      </c>
      <c r="I55" s="225"/>
      <c r="J55" s="225"/>
      <c r="K55" s="530" t="s">
        <v>133</v>
      </c>
      <c r="L55" s="531"/>
      <c r="M55" s="531"/>
      <c r="N55" s="531"/>
      <c r="O55" s="531"/>
      <c r="P55" s="532"/>
      <c r="Q55" s="448" t="s">
        <v>134</v>
      </c>
      <c r="R55" s="448"/>
      <c r="S55" s="448"/>
      <c r="T55" s="448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33" t="s">
        <v>135</v>
      </c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5"/>
      <c r="P58" s="518" t="s">
        <v>136</v>
      </c>
      <c r="Q58" s="519"/>
      <c r="R58" s="520"/>
      <c r="S58" s="524" t="s">
        <v>137</v>
      </c>
      <c r="T58" s="526" t="s">
        <v>138</v>
      </c>
    </row>
    <row r="59" spans="2:20" s="1" customFormat="1" ht="29" customHeight="1" thickBot="1">
      <c r="B59" s="228" t="s">
        <v>139</v>
      </c>
      <c r="C59" s="229"/>
      <c r="D59" s="230">
        <v>1</v>
      </c>
      <c r="E59" s="528">
        <v>2</v>
      </c>
      <c r="F59" s="528"/>
      <c r="G59" s="316">
        <v>3</v>
      </c>
      <c r="H59" s="528">
        <v>4</v>
      </c>
      <c r="I59" s="528"/>
      <c r="J59" s="528">
        <v>5</v>
      </c>
      <c r="K59" s="528"/>
      <c r="L59" s="528"/>
      <c r="M59" s="528"/>
      <c r="N59" s="316">
        <v>6</v>
      </c>
      <c r="O59" s="231">
        <v>7</v>
      </c>
      <c r="P59" s="521"/>
      <c r="Q59" s="522"/>
      <c r="R59" s="523"/>
      <c r="S59" s="525"/>
      <c r="T59" s="527"/>
    </row>
    <row r="60" spans="2:20" ht="14.45" customHeight="1">
      <c r="B60" s="500" t="str">
        <f>IF(XV!C10="","",XV!C10)</f>
        <v/>
      </c>
      <c r="C60" s="501"/>
      <c r="D60" s="506">
        <f>IF(XV!F10="","",XV!F10)</f>
        <v>11</v>
      </c>
      <c r="E60" s="509">
        <f>IF(XV!H10="","",XV!H10)</f>
        <v>11</v>
      </c>
      <c r="F60" s="510"/>
      <c r="G60" s="548">
        <f>IF(XV!J10="","",XV!J10)</f>
        <v>11</v>
      </c>
      <c r="H60" s="548" t="str">
        <f>IF(XV!L10="","",XV!L10)</f>
        <v/>
      </c>
      <c r="I60" s="548"/>
      <c r="J60" s="548" t="str">
        <f>IF(XV!N10="","",XV!N10)</f>
        <v/>
      </c>
      <c r="K60" s="548"/>
      <c r="L60" s="548"/>
      <c r="M60" s="548"/>
      <c r="N60" s="548" t="str">
        <f>IF(XV!P10="","",XV!P10)</f>
        <v/>
      </c>
      <c r="O60" s="551" t="str">
        <f>IF(XV!R10="","",XV!R10)</f>
        <v/>
      </c>
      <c r="P60" s="554">
        <f>IF(XV!T10="","",XV!T10)</f>
        <v>3</v>
      </c>
      <c r="Q60" s="555"/>
      <c r="R60" s="556"/>
      <c r="S60" s="499"/>
      <c r="T60" s="232" t="s">
        <v>140</v>
      </c>
    </row>
    <row r="61" spans="2:20" ht="14.45" customHeight="1">
      <c r="B61" s="502"/>
      <c r="C61" s="503"/>
      <c r="D61" s="507"/>
      <c r="E61" s="511"/>
      <c r="F61" s="512"/>
      <c r="G61" s="549"/>
      <c r="H61" s="549"/>
      <c r="I61" s="549"/>
      <c r="J61" s="549"/>
      <c r="K61" s="549"/>
      <c r="L61" s="549"/>
      <c r="M61" s="549"/>
      <c r="N61" s="549"/>
      <c r="O61" s="552"/>
      <c r="P61" s="557"/>
      <c r="Q61" s="558"/>
      <c r="R61" s="559"/>
      <c r="S61" s="487"/>
      <c r="T61" s="233" t="s">
        <v>141</v>
      </c>
    </row>
    <row r="62" spans="2:20" ht="14.45" customHeight="1">
      <c r="B62" s="502"/>
      <c r="C62" s="503"/>
      <c r="D62" s="507"/>
      <c r="E62" s="511"/>
      <c r="F62" s="512"/>
      <c r="G62" s="549"/>
      <c r="H62" s="549"/>
      <c r="I62" s="549"/>
      <c r="J62" s="549"/>
      <c r="K62" s="549"/>
      <c r="L62" s="549"/>
      <c r="M62" s="549"/>
      <c r="N62" s="549"/>
      <c r="O62" s="552"/>
      <c r="P62" s="557"/>
      <c r="Q62" s="558"/>
      <c r="R62" s="559"/>
      <c r="S62" s="487"/>
      <c r="T62" s="233"/>
    </row>
    <row r="63" spans="2:20" ht="15" customHeight="1" thickBot="1">
      <c r="B63" s="504"/>
      <c r="C63" s="505"/>
      <c r="D63" s="508"/>
      <c r="E63" s="513"/>
      <c r="F63" s="514"/>
      <c r="G63" s="550"/>
      <c r="H63" s="550"/>
      <c r="I63" s="550"/>
      <c r="J63" s="550"/>
      <c r="K63" s="550"/>
      <c r="L63" s="550"/>
      <c r="M63" s="550"/>
      <c r="N63" s="550"/>
      <c r="O63" s="553"/>
      <c r="P63" s="560"/>
      <c r="Q63" s="561"/>
      <c r="R63" s="562"/>
      <c r="S63" s="488"/>
      <c r="T63" s="234" t="s">
        <v>142</v>
      </c>
    </row>
    <row r="64" spans="2:20">
      <c r="B64" s="500" t="str">
        <f>IF(XV!E10="","",XV!E10)</f>
        <v/>
      </c>
      <c r="C64" s="501"/>
      <c r="D64" s="506">
        <f>IF(XV!G10="","",XV!G10)</f>
        <v>3</v>
      </c>
      <c r="E64" s="548">
        <f>IF(XV!I10="","",XV!I10)</f>
        <v>6</v>
      </c>
      <c r="F64" s="548"/>
      <c r="G64" s="548">
        <f>IF(XV!K10="","",XV!K10)</f>
        <v>8</v>
      </c>
      <c r="H64" s="548" t="str">
        <f>IF(XV!M10="","",XV!M10)</f>
        <v/>
      </c>
      <c r="I64" s="548"/>
      <c r="J64" s="548" t="str">
        <f>IF(XV!O10="","",XV!O10)</f>
        <v/>
      </c>
      <c r="K64" s="548"/>
      <c r="L64" s="548"/>
      <c r="M64" s="548"/>
      <c r="N64" s="548" t="str">
        <f>IF(XV!Q10="","",XV!Q10)</f>
        <v/>
      </c>
      <c r="O64" s="551" t="str">
        <f>IF(XV!S10="","",XV!S10)</f>
        <v/>
      </c>
      <c r="P64" s="563">
        <f>IF(XV!U10="","",XV!U10)</f>
        <v>0</v>
      </c>
      <c r="Q64" s="564"/>
      <c r="R64" s="565"/>
      <c r="S64" s="486"/>
      <c r="T64" s="233" t="s">
        <v>140</v>
      </c>
    </row>
    <row r="65" spans="2:20">
      <c r="B65" s="502"/>
      <c r="C65" s="503"/>
      <c r="D65" s="507"/>
      <c r="E65" s="549"/>
      <c r="F65" s="549"/>
      <c r="G65" s="549"/>
      <c r="H65" s="549"/>
      <c r="I65" s="549"/>
      <c r="J65" s="549"/>
      <c r="K65" s="549"/>
      <c r="L65" s="549"/>
      <c r="M65" s="549"/>
      <c r="N65" s="549"/>
      <c r="O65" s="552"/>
      <c r="P65" s="557"/>
      <c r="Q65" s="558"/>
      <c r="R65" s="559"/>
      <c r="S65" s="487"/>
      <c r="T65" s="233" t="s">
        <v>141</v>
      </c>
    </row>
    <row r="66" spans="2:20">
      <c r="B66" s="502"/>
      <c r="C66" s="503"/>
      <c r="D66" s="507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52"/>
      <c r="P66" s="557"/>
      <c r="Q66" s="558"/>
      <c r="R66" s="559"/>
      <c r="S66" s="487"/>
      <c r="T66" s="233"/>
    </row>
    <row r="67" spans="2:20" ht="14.65" thickBot="1">
      <c r="B67" s="504"/>
      <c r="C67" s="505"/>
      <c r="D67" s="508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3"/>
      <c r="P67" s="560"/>
      <c r="Q67" s="561"/>
      <c r="R67" s="562"/>
      <c r="S67" s="488"/>
      <c r="T67" s="234" t="s">
        <v>142</v>
      </c>
    </row>
    <row r="69" spans="2:20" ht="14.65" thickBot="1">
      <c r="B69" s="225" t="s">
        <v>144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89" t="s">
        <v>143</v>
      </c>
      <c r="O69" s="489"/>
      <c r="P69" s="489"/>
      <c r="Q69" s="489"/>
      <c r="R69" s="489"/>
      <c r="S69" s="489"/>
      <c r="T69" s="489"/>
    </row>
    <row r="70" spans="2:20" ht="30.75" customHeight="1" thickBot="1">
      <c r="B70" s="490" t="str">
        <f>IF(P60=P64,"",IF(P60&gt;P64,B60,B64))</f>
        <v/>
      </c>
      <c r="C70" s="491"/>
      <c r="D70" s="491"/>
      <c r="E70" s="492"/>
      <c r="F70" s="493" t="s">
        <v>145</v>
      </c>
      <c r="G70" s="493"/>
      <c r="H70" s="496">
        <f>IF(B70=B60,P60,P64)</f>
        <v>3</v>
      </c>
      <c r="I70" s="497"/>
      <c r="J70" s="236" t="s">
        <v>146</v>
      </c>
      <c r="K70" s="497">
        <f>IF(H70=P60,P64,P60)</f>
        <v>0</v>
      </c>
      <c r="L70" s="497"/>
      <c r="M70" s="498"/>
      <c r="N70" s="494"/>
      <c r="O70" s="494"/>
      <c r="P70" s="494"/>
      <c r="Q70" s="494"/>
      <c r="R70" s="494"/>
      <c r="S70" s="494"/>
      <c r="T70" s="495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63" t="s">
        <v>147</v>
      </c>
      <c r="C73" s="464"/>
      <c r="D73" s="464"/>
      <c r="E73" s="464"/>
      <c r="F73" s="464"/>
      <c r="G73" s="464"/>
      <c r="H73" s="465"/>
      <c r="I73" s="444" t="s">
        <v>148</v>
      </c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5"/>
    </row>
    <row r="74" spans="2:20">
      <c r="B74" s="466"/>
      <c r="C74" s="467"/>
      <c r="D74" s="468" t="s">
        <v>149</v>
      </c>
      <c r="E74" s="469"/>
      <c r="F74" s="469"/>
      <c r="G74" s="469"/>
      <c r="H74" s="470"/>
      <c r="I74" s="469"/>
      <c r="J74" s="469"/>
      <c r="K74" s="469"/>
      <c r="L74" s="469"/>
      <c r="M74" s="469"/>
      <c r="N74" s="469"/>
      <c r="O74" s="469"/>
      <c r="P74" s="469"/>
      <c r="Q74" s="467"/>
      <c r="R74" s="468" t="s">
        <v>149</v>
      </c>
      <c r="S74" s="469"/>
      <c r="T74" s="470"/>
    </row>
    <row r="75" spans="2:20">
      <c r="B75" s="453"/>
      <c r="C75" s="454"/>
      <c r="D75" s="455" t="s">
        <v>140</v>
      </c>
      <c r="E75" s="456"/>
      <c r="F75" s="456"/>
      <c r="G75" s="456"/>
      <c r="H75" s="457"/>
      <c r="I75" s="456"/>
      <c r="J75" s="456"/>
      <c r="K75" s="456"/>
      <c r="L75" s="456"/>
      <c r="M75" s="456"/>
      <c r="N75" s="456"/>
      <c r="O75" s="456"/>
      <c r="P75" s="456"/>
      <c r="Q75" s="454"/>
      <c r="R75" s="455" t="s">
        <v>140</v>
      </c>
      <c r="S75" s="456"/>
      <c r="T75" s="457"/>
    </row>
    <row r="76" spans="2:20" ht="14.65" thickBot="1">
      <c r="B76" s="458"/>
      <c r="C76" s="459"/>
      <c r="D76" s="460" t="s">
        <v>150</v>
      </c>
      <c r="E76" s="461"/>
      <c r="F76" s="461"/>
      <c r="G76" s="461"/>
      <c r="H76" s="462"/>
      <c r="I76" s="461"/>
      <c r="J76" s="461"/>
      <c r="K76" s="461"/>
      <c r="L76" s="461"/>
      <c r="M76" s="461"/>
      <c r="N76" s="461"/>
      <c r="O76" s="461"/>
      <c r="P76" s="461"/>
      <c r="Q76" s="459"/>
      <c r="R76" s="460" t="s">
        <v>150</v>
      </c>
      <c r="S76" s="461"/>
      <c r="T76" s="462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42" t="s">
        <v>151</v>
      </c>
      <c r="C78" s="443"/>
      <c r="D78" s="443"/>
      <c r="E78" s="443"/>
      <c r="F78" s="443"/>
      <c r="G78" s="443"/>
      <c r="H78" s="444"/>
      <c r="I78" s="445" t="s">
        <v>152</v>
      </c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6"/>
    </row>
    <row r="79" spans="2:20" ht="28.25" customHeight="1">
      <c r="B79" s="447"/>
      <c r="C79" s="448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48"/>
      <c r="T79" s="449"/>
    </row>
    <row r="80" spans="2:20" ht="28.25" customHeight="1" thickBot="1">
      <c r="B80" s="450"/>
      <c r="C80" s="451"/>
      <c r="D80" s="451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2"/>
    </row>
    <row r="87" spans="1:20" ht="29" customHeight="1" thickBot="1">
      <c r="A87" s="235">
        <v>3</v>
      </c>
    </row>
    <row r="88" spans="1:20" ht="15.75">
      <c r="E88" s="536" t="s">
        <v>124</v>
      </c>
      <c r="F88" s="537"/>
      <c r="G88" s="537"/>
      <c r="H88" s="537"/>
      <c r="I88" s="537"/>
      <c r="J88" s="537"/>
      <c r="K88" s="537"/>
      <c r="L88" s="537"/>
      <c r="M88" s="537"/>
      <c r="N88" s="537"/>
      <c r="O88" s="538"/>
    </row>
    <row r="89" spans="1:20" ht="15.75">
      <c r="E89" s="539" t="e">
        <f>IF(#REF!="","",#REF!)</f>
        <v>#REF!</v>
      </c>
      <c r="F89" s="540"/>
      <c r="G89" s="540"/>
      <c r="H89" s="540"/>
      <c r="I89" s="540"/>
      <c r="J89" s="540"/>
      <c r="K89" s="540"/>
      <c r="L89" s="540"/>
      <c r="M89" s="540"/>
      <c r="N89" s="540"/>
      <c r="O89" s="541"/>
    </row>
    <row r="90" spans="1:20" ht="15.75">
      <c r="E90" s="539" t="e">
        <f>IF(#REF!="","",#REF!)</f>
        <v>#REF!</v>
      </c>
      <c r="F90" s="540"/>
      <c r="G90" s="540"/>
      <c r="H90" s="540"/>
      <c r="I90" s="540"/>
      <c r="J90" s="540"/>
      <c r="K90" s="540"/>
      <c r="L90" s="540"/>
      <c r="M90" s="540"/>
      <c r="N90" s="540"/>
      <c r="O90" s="541"/>
    </row>
    <row r="91" spans="1:20" ht="15.75">
      <c r="E91" s="539"/>
      <c r="F91" s="540"/>
      <c r="G91" s="540"/>
      <c r="H91" s="540"/>
      <c r="I91" s="540"/>
      <c r="J91" s="540"/>
      <c r="K91" s="540"/>
      <c r="L91" s="540"/>
      <c r="M91" s="540"/>
      <c r="N91" s="540"/>
      <c r="O91" s="541"/>
    </row>
    <row r="92" spans="1:20" ht="15.75">
      <c r="E92" s="542" t="e">
        <f>IF(#REF!="","",#REF!)</f>
        <v>#REF!</v>
      </c>
      <c r="F92" s="543"/>
      <c r="G92" s="543"/>
      <c r="H92" s="543"/>
      <c r="I92" s="543"/>
      <c r="J92" s="543"/>
      <c r="K92" s="543"/>
      <c r="L92" s="543"/>
      <c r="M92" s="543"/>
      <c r="N92" s="543"/>
      <c r="O92" s="544"/>
    </row>
    <row r="93" spans="1:20" ht="16.149999999999999" thickBot="1">
      <c r="E93" s="545" t="e">
        <f>IF(#REF!="","",#REF!)</f>
        <v>#REF!</v>
      </c>
      <c r="F93" s="546"/>
      <c r="G93" s="546"/>
      <c r="H93" s="546"/>
      <c r="I93" s="546"/>
      <c r="J93" s="546"/>
      <c r="K93" s="546"/>
      <c r="L93" s="546"/>
      <c r="M93" s="546"/>
      <c r="N93" s="546"/>
      <c r="O93" s="547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128</v>
      </c>
      <c r="C96" s="448" t="s">
        <v>192</v>
      </c>
      <c r="D96" s="448"/>
      <c r="E96" s="448"/>
      <c r="F96" s="448"/>
      <c r="G96" s="448"/>
      <c r="H96" s="448"/>
      <c r="I96" s="225"/>
      <c r="J96" s="225"/>
      <c r="K96" s="448" t="s">
        <v>129</v>
      </c>
      <c r="L96" s="448"/>
      <c r="M96" s="448"/>
      <c r="N96" s="448"/>
      <c r="O96" s="448"/>
      <c r="P96" s="448"/>
      <c r="Q96" s="448" t="s">
        <v>130</v>
      </c>
      <c r="R96" s="448"/>
      <c r="S96" s="448"/>
      <c r="T96" s="226" t="s">
        <v>131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48"/>
      <c r="L97" s="448"/>
      <c r="M97" s="448"/>
      <c r="N97" s="448"/>
      <c r="O97" s="448"/>
      <c r="P97" s="448"/>
      <c r="Q97" s="448"/>
      <c r="R97" s="448"/>
      <c r="S97" s="448"/>
      <c r="T97" s="227"/>
    </row>
    <row r="98" spans="2:20">
      <c r="B98" s="225"/>
      <c r="C98" s="225"/>
      <c r="D98" s="529" t="s">
        <v>132</v>
      </c>
      <c r="E98" s="529"/>
      <c r="F98" s="529"/>
      <c r="G98" s="529"/>
      <c r="H98" s="226">
        <v>5</v>
      </c>
      <c r="I98" s="225"/>
      <c r="J98" s="225"/>
      <c r="K98" s="530" t="s">
        <v>133</v>
      </c>
      <c r="L98" s="531"/>
      <c r="M98" s="531"/>
      <c r="N98" s="531"/>
      <c r="O98" s="531"/>
      <c r="P98" s="532"/>
      <c r="Q98" s="448" t="s">
        <v>134</v>
      </c>
      <c r="R98" s="448"/>
      <c r="S98" s="448"/>
      <c r="T98" s="448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33" t="s">
        <v>135</v>
      </c>
      <c r="E101" s="534"/>
      <c r="F101" s="534"/>
      <c r="G101" s="534"/>
      <c r="H101" s="534"/>
      <c r="I101" s="534"/>
      <c r="J101" s="534"/>
      <c r="K101" s="534"/>
      <c r="L101" s="534"/>
      <c r="M101" s="534"/>
      <c r="N101" s="534"/>
      <c r="O101" s="535"/>
      <c r="P101" s="518" t="s">
        <v>136</v>
      </c>
      <c r="Q101" s="519"/>
      <c r="R101" s="520"/>
      <c r="S101" s="524" t="s">
        <v>137</v>
      </c>
      <c r="T101" s="526" t="s">
        <v>138</v>
      </c>
    </row>
    <row r="102" spans="2:20" s="1" customFormat="1" ht="29" customHeight="1" thickBot="1">
      <c r="B102" s="228" t="s">
        <v>139</v>
      </c>
      <c r="C102" s="229"/>
      <c r="D102" s="230">
        <v>1</v>
      </c>
      <c r="E102" s="528">
        <v>2</v>
      </c>
      <c r="F102" s="528"/>
      <c r="G102" s="316">
        <v>3</v>
      </c>
      <c r="H102" s="528">
        <v>4</v>
      </c>
      <c r="I102" s="528"/>
      <c r="J102" s="528">
        <v>5</v>
      </c>
      <c r="K102" s="528"/>
      <c r="L102" s="528"/>
      <c r="M102" s="528"/>
      <c r="N102" s="316">
        <v>6</v>
      </c>
      <c r="O102" s="231">
        <v>7</v>
      </c>
      <c r="P102" s="521"/>
      <c r="Q102" s="522"/>
      <c r="R102" s="523"/>
      <c r="S102" s="525"/>
      <c r="T102" s="527"/>
    </row>
    <row r="103" spans="2:20">
      <c r="B103" s="500" t="str">
        <f>IF(XV!C13="","",XV!C13)</f>
        <v/>
      </c>
      <c r="C103" s="501"/>
      <c r="D103" s="506">
        <f>IF(XV!F13="","",XV!F13)</f>
        <v>7</v>
      </c>
      <c r="E103" s="509">
        <f>IF(XV!H13="","",XV!H13)</f>
        <v>12</v>
      </c>
      <c r="F103" s="510"/>
      <c r="G103" s="548">
        <f>IF(XV!J13="","",XV!J13)</f>
        <v>5</v>
      </c>
      <c r="H103" s="548">
        <f>IF(XV!L13="","",XV!L13)</f>
        <v>11</v>
      </c>
      <c r="I103" s="548"/>
      <c r="J103" s="548">
        <f>IF(XV!N13="","",XV!N13)</f>
        <v>11</v>
      </c>
      <c r="K103" s="548"/>
      <c r="L103" s="548"/>
      <c r="M103" s="548"/>
      <c r="N103" s="548" t="str">
        <f>IF(XV!P13="","",XV!P13)</f>
        <v/>
      </c>
      <c r="O103" s="551" t="str">
        <f>IF(XV!R13="","",XV!R13)</f>
        <v/>
      </c>
      <c r="P103" s="554">
        <f>IF(XV!T13="","",XV!T13)</f>
        <v>3</v>
      </c>
      <c r="Q103" s="555"/>
      <c r="R103" s="556"/>
      <c r="S103" s="499"/>
      <c r="T103" s="232" t="s">
        <v>140</v>
      </c>
    </row>
    <row r="104" spans="2:20">
      <c r="B104" s="502"/>
      <c r="C104" s="503"/>
      <c r="D104" s="507"/>
      <c r="E104" s="511"/>
      <c r="F104" s="512"/>
      <c r="G104" s="549"/>
      <c r="H104" s="549"/>
      <c r="I104" s="549"/>
      <c r="J104" s="549"/>
      <c r="K104" s="549"/>
      <c r="L104" s="549"/>
      <c r="M104" s="549"/>
      <c r="N104" s="549"/>
      <c r="O104" s="552"/>
      <c r="P104" s="557"/>
      <c r="Q104" s="558"/>
      <c r="R104" s="559"/>
      <c r="S104" s="487"/>
      <c r="T104" s="233" t="s">
        <v>141</v>
      </c>
    </row>
    <row r="105" spans="2:20">
      <c r="B105" s="502"/>
      <c r="C105" s="503"/>
      <c r="D105" s="507"/>
      <c r="E105" s="511"/>
      <c r="F105" s="512"/>
      <c r="G105" s="549"/>
      <c r="H105" s="549"/>
      <c r="I105" s="549"/>
      <c r="J105" s="549"/>
      <c r="K105" s="549"/>
      <c r="L105" s="549"/>
      <c r="M105" s="549"/>
      <c r="N105" s="549"/>
      <c r="O105" s="552"/>
      <c r="P105" s="557"/>
      <c r="Q105" s="558"/>
      <c r="R105" s="559"/>
      <c r="S105" s="487"/>
      <c r="T105" s="233"/>
    </row>
    <row r="106" spans="2:20" ht="14.65" thickBot="1">
      <c r="B106" s="504"/>
      <c r="C106" s="505"/>
      <c r="D106" s="508"/>
      <c r="E106" s="513"/>
      <c r="F106" s="514"/>
      <c r="G106" s="550"/>
      <c r="H106" s="550"/>
      <c r="I106" s="550"/>
      <c r="J106" s="550"/>
      <c r="K106" s="550"/>
      <c r="L106" s="550"/>
      <c r="M106" s="550"/>
      <c r="N106" s="550"/>
      <c r="O106" s="553"/>
      <c r="P106" s="560"/>
      <c r="Q106" s="561"/>
      <c r="R106" s="562"/>
      <c r="S106" s="488"/>
      <c r="T106" s="234" t="s">
        <v>142</v>
      </c>
    </row>
    <row r="107" spans="2:20">
      <c r="B107" s="500" t="str">
        <f>IF(XV!E13="","",XV!E13)</f>
        <v/>
      </c>
      <c r="C107" s="501"/>
      <c r="D107" s="506">
        <f>IF(XV!G13="","",XV!G13)</f>
        <v>11</v>
      </c>
      <c r="E107" s="548">
        <f>IF(XV!I13="","",XV!I13)</f>
        <v>10</v>
      </c>
      <c r="F107" s="548"/>
      <c r="G107" s="548">
        <f>IF(XV!K13="","",XV!K13)</f>
        <v>11</v>
      </c>
      <c r="H107" s="548">
        <f>IF(XV!M13="","",XV!M13)</f>
        <v>5</v>
      </c>
      <c r="I107" s="548"/>
      <c r="J107" s="548">
        <f>IF(XV!O13="","",XV!O13)</f>
        <v>6</v>
      </c>
      <c r="K107" s="548"/>
      <c r="L107" s="548"/>
      <c r="M107" s="548"/>
      <c r="N107" s="548" t="str">
        <f>IF(XV!Q13="","",XV!Q13)</f>
        <v/>
      </c>
      <c r="O107" s="551" t="str">
        <f>IF(XV!S13="","",XV!S13)</f>
        <v/>
      </c>
      <c r="P107" s="563">
        <f>IF(XV!U13="","",XV!U13)</f>
        <v>2</v>
      </c>
      <c r="Q107" s="564"/>
      <c r="R107" s="565"/>
      <c r="S107" s="486"/>
      <c r="T107" s="233" t="s">
        <v>140</v>
      </c>
    </row>
    <row r="108" spans="2:20">
      <c r="B108" s="502"/>
      <c r="C108" s="503"/>
      <c r="D108" s="507"/>
      <c r="E108" s="549"/>
      <c r="F108" s="549"/>
      <c r="G108" s="549"/>
      <c r="H108" s="549"/>
      <c r="I108" s="549"/>
      <c r="J108" s="549"/>
      <c r="K108" s="549"/>
      <c r="L108" s="549"/>
      <c r="M108" s="549"/>
      <c r="N108" s="549"/>
      <c r="O108" s="552"/>
      <c r="P108" s="557"/>
      <c r="Q108" s="558"/>
      <c r="R108" s="559"/>
      <c r="S108" s="487"/>
      <c r="T108" s="233" t="s">
        <v>141</v>
      </c>
    </row>
    <row r="109" spans="2:20">
      <c r="B109" s="502"/>
      <c r="C109" s="503"/>
      <c r="D109" s="507"/>
      <c r="E109" s="549"/>
      <c r="F109" s="549"/>
      <c r="G109" s="549"/>
      <c r="H109" s="549"/>
      <c r="I109" s="549"/>
      <c r="J109" s="549"/>
      <c r="K109" s="549"/>
      <c r="L109" s="549"/>
      <c r="M109" s="549"/>
      <c r="N109" s="549"/>
      <c r="O109" s="552"/>
      <c r="P109" s="557"/>
      <c r="Q109" s="558"/>
      <c r="R109" s="559"/>
      <c r="S109" s="487"/>
      <c r="T109" s="233"/>
    </row>
    <row r="110" spans="2:20" ht="14.65" thickBot="1">
      <c r="B110" s="504"/>
      <c r="C110" s="505"/>
      <c r="D110" s="508"/>
      <c r="E110" s="550"/>
      <c r="F110" s="550"/>
      <c r="G110" s="550"/>
      <c r="H110" s="550"/>
      <c r="I110" s="550"/>
      <c r="J110" s="550"/>
      <c r="K110" s="550"/>
      <c r="L110" s="550"/>
      <c r="M110" s="550"/>
      <c r="N110" s="550"/>
      <c r="O110" s="553"/>
      <c r="P110" s="560"/>
      <c r="Q110" s="561"/>
      <c r="R110" s="562"/>
      <c r="S110" s="488"/>
      <c r="T110" s="234" t="s">
        <v>142</v>
      </c>
    </row>
    <row r="112" spans="2:20" ht="14.65" thickBot="1">
      <c r="B112" s="225" t="s">
        <v>144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89" t="s">
        <v>143</v>
      </c>
      <c r="O112" s="489"/>
      <c r="P112" s="489"/>
      <c r="Q112" s="489"/>
      <c r="R112" s="489"/>
      <c r="S112" s="489"/>
      <c r="T112" s="489"/>
    </row>
    <row r="113" spans="2:20" ht="30.75" customHeight="1" thickBot="1">
      <c r="B113" s="490" t="str">
        <f>IF(P103=P107,"",IF(P103&gt;P107,B103,B107))</f>
        <v/>
      </c>
      <c r="C113" s="491"/>
      <c r="D113" s="491"/>
      <c r="E113" s="492"/>
      <c r="F113" s="493" t="s">
        <v>145</v>
      </c>
      <c r="G113" s="493"/>
      <c r="H113" s="496">
        <f>IF(B113=B103,P103,P107)</f>
        <v>3</v>
      </c>
      <c r="I113" s="497"/>
      <c r="J113" s="236" t="s">
        <v>146</v>
      </c>
      <c r="K113" s="497">
        <f>IF(H113=P103,P107,P103)</f>
        <v>2</v>
      </c>
      <c r="L113" s="497"/>
      <c r="M113" s="498"/>
      <c r="N113" s="494"/>
      <c r="O113" s="494"/>
      <c r="P113" s="494"/>
      <c r="Q113" s="494"/>
      <c r="R113" s="494"/>
      <c r="S113" s="494"/>
      <c r="T113" s="495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63" t="s">
        <v>147</v>
      </c>
      <c r="C116" s="464"/>
      <c r="D116" s="464"/>
      <c r="E116" s="464"/>
      <c r="F116" s="464"/>
      <c r="G116" s="464"/>
      <c r="H116" s="465"/>
      <c r="I116" s="444" t="s">
        <v>148</v>
      </c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5"/>
    </row>
    <row r="117" spans="2:20">
      <c r="B117" s="466"/>
      <c r="C117" s="467"/>
      <c r="D117" s="468" t="s">
        <v>149</v>
      </c>
      <c r="E117" s="469"/>
      <c r="F117" s="469"/>
      <c r="G117" s="469"/>
      <c r="H117" s="470"/>
      <c r="I117" s="469"/>
      <c r="J117" s="469"/>
      <c r="K117" s="469"/>
      <c r="L117" s="469"/>
      <c r="M117" s="469"/>
      <c r="N117" s="469"/>
      <c r="O117" s="469"/>
      <c r="P117" s="469"/>
      <c r="Q117" s="467"/>
      <c r="R117" s="468" t="s">
        <v>149</v>
      </c>
      <c r="S117" s="469"/>
      <c r="T117" s="470"/>
    </row>
    <row r="118" spans="2:20">
      <c r="B118" s="453"/>
      <c r="C118" s="454"/>
      <c r="D118" s="455" t="s">
        <v>140</v>
      </c>
      <c r="E118" s="456"/>
      <c r="F118" s="456"/>
      <c r="G118" s="456"/>
      <c r="H118" s="457"/>
      <c r="I118" s="456"/>
      <c r="J118" s="456"/>
      <c r="K118" s="456"/>
      <c r="L118" s="456"/>
      <c r="M118" s="456"/>
      <c r="N118" s="456"/>
      <c r="O118" s="456"/>
      <c r="P118" s="456"/>
      <c r="Q118" s="454"/>
      <c r="R118" s="455" t="s">
        <v>140</v>
      </c>
      <c r="S118" s="456"/>
      <c r="T118" s="457"/>
    </row>
    <row r="119" spans="2:20" ht="14.65" thickBot="1">
      <c r="B119" s="458"/>
      <c r="C119" s="459"/>
      <c r="D119" s="460" t="s">
        <v>150</v>
      </c>
      <c r="E119" s="461"/>
      <c r="F119" s="461"/>
      <c r="G119" s="461"/>
      <c r="H119" s="462"/>
      <c r="I119" s="461"/>
      <c r="J119" s="461"/>
      <c r="K119" s="461"/>
      <c r="L119" s="461"/>
      <c r="M119" s="461"/>
      <c r="N119" s="461"/>
      <c r="O119" s="461"/>
      <c r="P119" s="461"/>
      <c r="Q119" s="459"/>
      <c r="R119" s="460" t="s">
        <v>150</v>
      </c>
      <c r="S119" s="461"/>
      <c r="T119" s="462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42" t="s">
        <v>151</v>
      </c>
      <c r="C121" s="443"/>
      <c r="D121" s="443"/>
      <c r="E121" s="443"/>
      <c r="F121" s="443"/>
      <c r="G121" s="443"/>
      <c r="H121" s="444"/>
      <c r="I121" s="445" t="s">
        <v>152</v>
      </c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  <c r="T121" s="446"/>
    </row>
    <row r="122" spans="2:20" ht="28.25" customHeight="1">
      <c r="B122" s="447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49"/>
    </row>
    <row r="123" spans="2:20" ht="28.25" customHeight="1" thickBot="1">
      <c r="B123" s="450"/>
      <c r="C123" s="451"/>
      <c r="D123" s="451"/>
      <c r="E123" s="451"/>
      <c r="F123" s="451"/>
      <c r="G123" s="451"/>
      <c r="H123" s="451"/>
      <c r="I123" s="451"/>
      <c r="J123" s="451"/>
      <c r="K123" s="451"/>
      <c r="L123" s="451"/>
      <c r="M123" s="451"/>
      <c r="N123" s="451"/>
      <c r="O123" s="451"/>
      <c r="P123" s="451"/>
      <c r="Q123" s="451"/>
      <c r="R123" s="451"/>
      <c r="S123" s="451"/>
      <c r="T123" s="452"/>
    </row>
    <row r="130" spans="1:20" ht="29" customHeight="1" thickBot="1">
      <c r="A130" s="235">
        <v>4</v>
      </c>
    </row>
    <row r="131" spans="1:20" ht="15.75">
      <c r="E131" s="536" t="s">
        <v>124</v>
      </c>
      <c r="F131" s="537"/>
      <c r="G131" s="537"/>
      <c r="H131" s="537"/>
      <c r="I131" s="537"/>
      <c r="J131" s="537"/>
      <c r="K131" s="537"/>
      <c r="L131" s="537"/>
      <c r="M131" s="537"/>
      <c r="N131" s="537"/>
      <c r="O131" s="538"/>
    </row>
    <row r="132" spans="1:20" ht="15.75">
      <c r="E132" s="539" t="e">
        <f>IF(#REF!="","",#REF!)</f>
        <v>#REF!</v>
      </c>
      <c r="F132" s="540"/>
      <c r="G132" s="540"/>
      <c r="H132" s="540"/>
      <c r="I132" s="540"/>
      <c r="J132" s="540"/>
      <c r="K132" s="540"/>
      <c r="L132" s="540"/>
      <c r="M132" s="540"/>
      <c r="N132" s="540"/>
      <c r="O132" s="541"/>
    </row>
    <row r="133" spans="1:20" ht="15.75">
      <c r="E133" s="539" t="e">
        <f>IF(#REF!="","",#REF!)</f>
        <v>#REF!</v>
      </c>
      <c r="F133" s="540"/>
      <c r="G133" s="540"/>
      <c r="H133" s="540"/>
      <c r="I133" s="540"/>
      <c r="J133" s="540"/>
      <c r="K133" s="540"/>
      <c r="L133" s="540"/>
      <c r="M133" s="540"/>
      <c r="N133" s="540"/>
      <c r="O133" s="541"/>
    </row>
    <row r="134" spans="1:20" ht="15.75">
      <c r="E134" s="539"/>
      <c r="F134" s="540"/>
      <c r="G134" s="540"/>
      <c r="H134" s="540"/>
      <c r="I134" s="540"/>
      <c r="J134" s="540"/>
      <c r="K134" s="540"/>
      <c r="L134" s="540"/>
      <c r="M134" s="540"/>
      <c r="N134" s="540"/>
      <c r="O134" s="541"/>
    </row>
    <row r="135" spans="1:20" ht="15.75">
      <c r="E135" s="542" t="e">
        <f>IF(#REF!="","",#REF!)</f>
        <v>#REF!</v>
      </c>
      <c r="F135" s="543"/>
      <c r="G135" s="543"/>
      <c r="H135" s="543"/>
      <c r="I135" s="543"/>
      <c r="J135" s="543"/>
      <c r="K135" s="543"/>
      <c r="L135" s="543"/>
      <c r="M135" s="543"/>
      <c r="N135" s="543"/>
      <c r="O135" s="544"/>
    </row>
    <row r="136" spans="1:20" ht="16.149999999999999" thickBot="1">
      <c r="E136" s="545" t="e">
        <f>IF(#REF!="","",#REF!)</f>
        <v>#REF!</v>
      </c>
      <c r="F136" s="546"/>
      <c r="G136" s="546"/>
      <c r="H136" s="546"/>
      <c r="I136" s="546"/>
      <c r="J136" s="546"/>
      <c r="K136" s="546"/>
      <c r="L136" s="546"/>
      <c r="M136" s="546"/>
      <c r="N136" s="546"/>
      <c r="O136" s="547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128</v>
      </c>
      <c r="C139" s="448" t="s">
        <v>192</v>
      </c>
      <c r="D139" s="448"/>
      <c r="E139" s="448"/>
      <c r="F139" s="448"/>
      <c r="G139" s="448"/>
      <c r="H139" s="448"/>
      <c r="I139" s="225"/>
      <c r="J139" s="225"/>
      <c r="K139" s="448" t="s">
        <v>129</v>
      </c>
      <c r="L139" s="448"/>
      <c r="M139" s="448"/>
      <c r="N139" s="448"/>
      <c r="O139" s="448"/>
      <c r="P139" s="448"/>
      <c r="Q139" s="448" t="s">
        <v>130</v>
      </c>
      <c r="R139" s="448"/>
      <c r="S139" s="448"/>
      <c r="T139" s="226" t="s">
        <v>131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48"/>
      <c r="L140" s="448"/>
      <c r="M140" s="448"/>
      <c r="N140" s="448"/>
      <c r="O140" s="448"/>
      <c r="P140" s="448"/>
      <c r="Q140" s="448"/>
      <c r="R140" s="448"/>
      <c r="S140" s="448"/>
      <c r="T140" s="227"/>
    </row>
    <row r="141" spans="1:20">
      <c r="B141" s="225"/>
      <c r="C141" s="225"/>
      <c r="D141" s="529" t="s">
        <v>132</v>
      </c>
      <c r="E141" s="529"/>
      <c r="F141" s="529"/>
      <c r="G141" s="529"/>
      <c r="H141" s="226">
        <v>5</v>
      </c>
      <c r="I141" s="225"/>
      <c r="J141" s="225"/>
      <c r="K141" s="530" t="s">
        <v>133</v>
      </c>
      <c r="L141" s="531"/>
      <c r="M141" s="531"/>
      <c r="N141" s="531"/>
      <c r="O141" s="531"/>
      <c r="P141" s="532"/>
      <c r="Q141" s="448" t="s">
        <v>134</v>
      </c>
      <c r="R141" s="448"/>
      <c r="S141" s="448"/>
      <c r="T141" s="448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33" t="s">
        <v>135</v>
      </c>
      <c r="E144" s="534"/>
      <c r="F144" s="534"/>
      <c r="G144" s="534"/>
      <c r="H144" s="534"/>
      <c r="I144" s="534"/>
      <c r="J144" s="534"/>
      <c r="K144" s="534"/>
      <c r="L144" s="534"/>
      <c r="M144" s="534"/>
      <c r="N144" s="534"/>
      <c r="O144" s="535"/>
      <c r="P144" s="518" t="s">
        <v>136</v>
      </c>
      <c r="Q144" s="519"/>
      <c r="R144" s="520"/>
      <c r="S144" s="524" t="s">
        <v>137</v>
      </c>
      <c r="T144" s="526" t="s">
        <v>138</v>
      </c>
    </row>
    <row r="145" spans="2:20" s="1" customFormat="1" ht="29" customHeight="1" thickBot="1">
      <c r="B145" s="228" t="s">
        <v>139</v>
      </c>
      <c r="C145" s="229"/>
      <c r="D145" s="230">
        <v>1</v>
      </c>
      <c r="E145" s="528">
        <v>2</v>
      </c>
      <c r="F145" s="528"/>
      <c r="G145" s="316">
        <v>3</v>
      </c>
      <c r="H145" s="528">
        <v>4</v>
      </c>
      <c r="I145" s="528"/>
      <c r="J145" s="528">
        <v>5</v>
      </c>
      <c r="K145" s="528"/>
      <c r="L145" s="528"/>
      <c r="M145" s="528"/>
      <c r="N145" s="316">
        <v>6</v>
      </c>
      <c r="O145" s="231">
        <v>7</v>
      </c>
      <c r="P145" s="521"/>
      <c r="Q145" s="522"/>
      <c r="R145" s="523"/>
      <c r="S145" s="525"/>
      <c r="T145" s="527"/>
    </row>
    <row r="146" spans="2:20" ht="14.45" customHeight="1">
      <c r="B146" s="500" t="str">
        <f>IF(XV!C14="","",XV!C14)</f>
        <v/>
      </c>
      <c r="C146" s="501"/>
      <c r="D146" s="506">
        <f>IF(XV!F14="","",XV!F14)</f>
        <v>9</v>
      </c>
      <c r="E146" s="509">
        <f>IF(XV!H14="","",XV!H14)</f>
        <v>11</v>
      </c>
      <c r="F146" s="510"/>
      <c r="G146" s="471">
        <f>IF(XV!J14="","",XV!J14)</f>
        <v>11</v>
      </c>
      <c r="H146" s="509">
        <f>IF(XV!L14="","",XV!L14)</f>
        <v>9</v>
      </c>
      <c r="I146" s="510"/>
      <c r="J146" s="509">
        <f>IF(XV!N14="","",XV!N14)</f>
        <v>11</v>
      </c>
      <c r="K146" s="515"/>
      <c r="L146" s="515"/>
      <c r="M146" s="510"/>
      <c r="N146" s="471" t="str">
        <f>IF(XV!P14="","",XV!P14)</f>
        <v/>
      </c>
      <c r="O146" s="474" t="str">
        <f>IF(XV!R14="","",XV!R14)</f>
        <v/>
      </c>
      <c r="P146" s="477">
        <f>IF(XV!T14="","",XV!T14)</f>
        <v>3</v>
      </c>
      <c r="Q146" s="478"/>
      <c r="R146" s="479"/>
      <c r="S146" s="499"/>
      <c r="T146" s="232" t="s">
        <v>140</v>
      </c>
    </row>
    <row r="147" spans="2:20" ht="14.45" customHeight="1">
      <c r="B147" s="502"/>
      <c r="C147" s="503"/>
      <c r="D147" s="507"/>
      <c r="E147" s="511"/>
      <c r="F147" s="512"/>
      <c r="G147" s="472"/>
      <c r="H147" s="511"/>
      <c r="I147" s="512"/>
      <c r="J147" s="511"/>
      <c r="K147" s="516"/>
      <c r="L147" s="516"/>
      <c r="M147" s="512"/>
      <c r="N147" s="472"/>
      <c r="O147" s="475"/>
      <c r="P147" s="480"/>
      <c r="Q147" s="481"/>
      <c r="R147" s="482"/>
      <c r="S147" s="487"/>
      <c r="T147" s="233" t="s">
        <v>141</v>
      </c>
    </row>
    <row r="148" spans="2:20" ht="14.45" customHeight="1">
      <c r="B148" s="502"/>
      <c r="C148" s="503"/>
      <c r="D148" s="507"/>
      <c r="E148" s="511"/>
      <c r="F148" s="512"/>
      <c r="G148" s="472"/>
      <c r="H148" s="511"/>
      <c r="I148" s="512"/>
      <c r="J148" s="511"/>
      <c r="K148" s="516"/>
      <c r="L148" s="516"/>
      <c r="M148" s="512"/>
      <c r="N148" s="472"/>
      <c r="O148" s="475"/>
      <c r="P148" s="480"/>
      <c r="Q148" s="481"/>
      <c r="R148" s="482"/>
      <c r="S148" s="487"/>
      <c r="T148" s="233"/>
    </row>
    <row r="149" spans="2:20" ht="15" customHeight="1" thickBot="1">
      <c r="B149" s="504"/>
      <c r="C149" s="505"/>
      <c r="D149" s="508"/>
      <c r="E149" s="513"/>
      <c r="F149" s="514"/>
      <c r="G149" s="473"/>
      <c r="H149" s="513"/>
      <c r="I149" s="514"/>
      <c r="J149" s="513"/>
      <c r="K149" s="517"/>
      <c r="L149" s="517"/>
      <c r="M149" s="514"/>
      <c r="N149" s="473"/>
      <c r="O149" s="476"/>
      <c r="P149" s="483"/>
      <c r="Q149" s="484"/>
      <c r="R149" s="485"/>
      <c r="S149" s="488"/>
      <c r="T149" s="234" t="s">
        <v>142</v>
      </c>
    </row>
    <row r="150" spans="2:20" ht="14.45" customHeight="1">
      <c r="B150" s="500" t="str">
        <f>IF(XV!E14="","",XV!E14)</f>
        <v/>
      </c>
      <c r="C150" s="501"/>
      <c r="D150" s="506">
        <f>IF(XV!G14="","",XV!G14)</f>
        <v>11</v>
      </c>
      <c r="E150" s="509">
        <f>IF(XV!I14="","",XV!I14)</f>
        <v>6</v>
      </c>
      <c r="F150" s="510"/>
      <c r="G150" s="471">
        <f>IF(XV!K14="","",XV!K14)</f>
        <v>6</v>
      </c>
      <c r="H150" s="509">
        <f>IF(XV!M14="","",XV!M14)</f>
        <v>11</v>
      </c>
      <c r="I150" s="510"/>
      <c r="J150" s="509">
        <f>IF(XV!O14="","",XV!O14)</f>
        <v>6</v>
      </c>
      <c r="K150" s="515"/>
      <c r="L150" s="515"/>
      <c r="M150" s="510"/>
      <c r="N150" s="471" t="str">
        <f>IF(XV!Q14="","",XV!Q14)</f>
        <v/>
      </c>
      <c r="O150" s="474" t="str">
        <f>IF(XV!S14="","",XV!S14)</f>
        <v/>
      </c>
      <c r="P150" s="477">
        <f>IF(XV!U14="","",XV!U14)</f>
        <v>2</v>
      </c>
      <c r="Q150" s="478"/>
      <c r="R150" s="479"/>
      <c r="S150" s="486"/>
      <c r="T150" s="233" t="s">
        <v>140</v>
      </c>
    </row>
    <row r="151" spans="2:20" ht="14.45" customHeight="1">
      <c r="B151" s="502"/>
      <c r="C151" s="503"/>
      <c r="D151" s="507"/>
      <c r="E151" s="511"/>
      <c r="F151" s="512"/>
      <c r="G151" s="472"/>
      <c r="H151" s="511"/>
      <c r="I151" s="512"/>
      <c r="J151" s="511"/>
      <c r="K151" s="516"/>
      <c r="L151" s="516"/>
      <c r="M151" s="512"/>
      <c r="N151" s="472"/>
      <c r="O151" s="475"/>
      <c r="P151" s="480"/>
      <c r="Q151" s="481"/>
      <c r="R151" s="482"/>
      <c r="S151" s="487"/>
      <c r="T151" s="233" t="s">
        <v>141</v>
      </c>
    </row>
    <row r="152" spans="2:20" ht="14.45" customHeight="1">
      <c r="B152" s="502"/>
      <c r="C152" s="503"/>
      <c r="D152" s="507"/>
      <c r="E152" s="511"/>
      <c r="F152" s="512"/>
      <c r="G152" s="472"/>
      <c r="H152" s="511"/>
      <c r="I152" s="512"/>
      <c r="J152" s="511"/>
      <c r="K152" s="516"/>
      <c r="L152" s="516"/>
      <c r="M152" s="512"/>
      <c r="N152" s="472"/>
      <c r="O152" s="475"/>
      <c r="P152" s="480"/>
      <c r="Q152" s="481"/>
      <c r="R152" s="482"/>
      <c r="S152" s="487"/>
      <c r="T152" s="233"/>
    </row>
    <row r="153" spans="2:20" ht="15" customHeight="1" thickBot="1">
      <c r="B153" s="504"/>
      <c r="C153" s="505"/>
      <c r="D153" s="508"/>
      <c r="E153" s="513"/>
      <c r="F153" s="514"/>
      <c r="G153" s="473"/>
      <c r="H153" s="513"/>
      <c r="I153" s="514"/>
      <c r="J153" s="513"/>
      <c r="K153" s="517"/>
      <c r="L153" s="517"/>
      <c r="M153" s="514"/>
      <c r="N153" s="473"/>
      <c r="O153" s="476"/>
      <c r="P153" s="483"/>
      <c r="Q153" s="484"/>
      <c r="R153" s="485"/>
      <c r="S153" s="488"/>
      <c r="T153" s="234" t="s">
        <v>142</v>
      </c>
    </row>
    <row r="155" spans="2:20" ht="14.65" thickBot="1">
      <c r="B155" s="225" t="s">
        <v>144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89" t="s">
        <v>143</v>
      </c>
      <c r="O155" s="489"/>
      <c r="P155" s="489"/>
      <c r="Q155" s="489"/>
      <c r="R155" s="489"/>
      <c r="S155" s="489"/>
      <c r="T155" s="489"/>
    </row>
    <row r="156" spans="2:20" ht="30.75" customHeight="1" thickBot="1">
      <c r="B156" s="490" t="str">
        <f>IF(P146=P150,"",IF(P146&gt;P150,B146,B150))</f>
        <v/>
      </c>
      <c r="C156" s="491"/>
      <c r="D156" s="491"/>
      <c r="E156" s="492"/>
      <c r="F156" s="493" t="s">
        <v>145</v>
      </c>
      <c r="G156" s="493"/>
      <c r="H156" s="496">
        <f>IF(B156=B146,P146,P150)</f>
        <v>3</v>
      </c>
      <c r="I156" s="497"/>
      <c r="J156" s="236" t="s">
        <v>146</v>
      </c>
      <c r="K156" s="497">
        <f>IF(H156=P146,P150,P146)</f>
        <v>2</v>
      </c>
      <c r="L156" s="497"/>
      <c r="M156" s="498"/>
      <c r="N156" s="494"/>
      <c r="O156" s="494"/>
      <c r="P156" s="494"/>
      <c r="Q156" s="494"/>
      <c r="R156" s="494"/>
      <c r="S156" s="494"/>
      <c r="T156" s="495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63" t="s">
        <v>147</v>
      </c>
      <c r="C159" s="464"/>
      <c r="D159" s="464"/>
      <c r="E159" s="464"/>
      <c r="F159" s="464"/>
      <c r="G159" s="464"/>
      <c r="H159" s="465"/>
      <c r="I159" s="444" t="s">
        <v>148</v>
      </c>
      <c r="J159" s="464"/>
      <c r="K159" s="464"/>
      <c r="L159" s="464"/>
      <c r="M159" s="464"/>
      <c r="N159" s="464"/>
      <c r="O159" s="464"/>
      <c r="P159" s="464"/>
      <c r="Q159" s="464"/>
      <c r="R159" s="464"/>
      <c r="S159" s="464"/>
      <c r="T159" s="465"/>
    </row>
    <row r="160" spans="2:20">
      <c r="B160" s="466"/>
      <c r="C160" s="467"/>
      <c r="D160" s="468" t="s">
        <v>149</v>
      </c>
      <c r="E160" s="469"/>
      <c r="F160" s="469"/>
      <c r="G160" s="469"/>
      <c r="H160" s="470"/>
      <c r="I160" s="469"/>
      <c r="J160" s="469"/>
      <c r="K160" s="469"/>
      <c r="L160" s="469"/>
      <c r="M160" s="469"/>
      <c r="N160" s="469"/>
      <c r="O160" s="469"/>
      <c r="P160" s="469"/>
      <c r="Q160" s="467"/>
      <c r="R160" s="468" t="s">
        <v>149</v>
      </c>
      <c r="S160" s="469"/>
      <c r="T160" s="470"/>
    </row>
    <row r="161" spans="1:20">
      <c r="B161" s="453"/>
      <c r="C161" s="454"/>
      <c r="D161" s="455" t="s">
        <v>140</v>
      </c>
      <c r="E161" s="456"/>
      <c r="F161" s="456"/>
      <c r="G161" s="456"/>
      <c r="H161" s="457"/>
      <c r="I161" s="456"/>
      <c r="J161" s="456"/>
      <c r="K161" s="456"/>
      <c r="L161" s="456"/>
      <c r="M161" s="456"/>
      <c r="N161" s="456"/>
      <c r="O161" s="456"/>
      <c r="P161" s="456"/>
      <c r="Q161" s="454"/>
      <c r="R161" s="455" t="s">
        <v>140</v>
      </c>
      <c r="S161" s="456"/>
      <c r="T161" s="457"/>
    </row>
    <row r="162" spans="1:20" ht="14.65" thickBot="1">
      <c r="B162" s="458"/>
      <c r="C162" s="459"/>
      <c r="D162" s="460" t="s">
        <v>150</v>
      </c>
      <c r="E162" s="461"/>
      <c r="F162" s="461"/>
      <c r="G162" s="461"/>
      <c r="H162" s="462"/>
      <c r="I162" s="461"/>
      <c r="J162" s="461"/>
      <c r="K162" s="461"/>
      <c r="L162" s="461"/>
      <c r="M162" s="461"/>
      <c r="N162" s="461"/>
      <c r="O162" s="461"/>
      <c r="P162" s="461"/>
      <c r="Q162" s="459"/>
      <c r="R162" s="460" t="s">
        <v>150</v>
      </c>
      <c r="S162" s="461"/>
      <c r="T162" s="462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42" t="s">
        <v>151</v>
      </c>
      <c r="C164" s="443"/>
      <c r="D164" s="443"/>
      <c r="E164" s="443"/>
      <c r="F164" s="443"/>
      <c r="G164" s="443"/>
      <c r="H164" s="444"/>
      <c r="I164" s="445" t="s">
        <v>152</v>
      </c>
      <c r="J164" s="443"/>
      <c r="K164" s="443"/>
      <c r="L164" s="443"/>
      <c r="M164" s="443"/>
      <c r="N164" s="443"/>
      <c r="O164" s="443"/>
      <c r="P164" s="443"/>
      <c r="Q164" s="443"/>
      <c r="R164" s="443"/>
      <c r="S164" s="443"/>
      <c r="T164" s="446"/>
    </row>
    <row r="165" spans="1:20" ht="28.25" customHeight="1">
      <c r="B165" s="447"/>
      <c r="C165" s="448"/>
      <c r="D165" s="448"/>
      <c r="E165" s="448"/>
      <c r="F165" s="448"/>
      <c r="G165" s="448"/>
      <c r="H165" s="448"/>
      <c r="I165" s="448"/>
      <c r="J165" s="448"/>
      <c r="K165" s="448"/>
      <c r="L165" s="448"/>
      <c r="M165" s="448"/>
      <c r="N165" s="448"/>
      <c r="O165" s="448"/>
      <c r="P165" s="448"/>
      <c r="Q165" s="448"/>
      <c r="R165" s="448"/>
      <c r="S165" s="448"/>
      <c r="T165" s="449"/>
    </row>
    <row r="166" spans="1:20" ht="28.25" customHeight="1" thickBot="1">
      <c r="B166" s="450"/>
      <c r="C166" s="451"/>
      <c r="D166" s="451"/>
      <c r="E166" s="451"/>
      <c r="F166" s="451"/>
      <c r="G166" s="451"/>
      <c r="H166" s="451"/>
      <c r="I166" s="451"/>
      <c r="J166" s="451"/>
      <c r="K166" s="451"/>
      <c r="L166" s="451"/>
      <c r="M166" s="451"/>
      <c r="N166" s="451"/>
      <c r="O166" s="451"/>
      <c r="P166" s="451"/>
      <c r="Q166" s="451"/>
      <c r="R166" s="451"/>
      <c r="S166" s="451"/>
      <c r="T166" s="452"/>
    </row>
    <row r="173" spans="1:20" ht="29" customHeight="1" thickBot="1">
      <c r="A173" s="235">
        <v>5</v>
      </c>
    </row>
    <row r="174" spans="1:20" ht="15.75">
      <c r="E174" s="536" t="s">
        <v>124</v>
      </c>
      <c r="F174" s="537"/>
      <c r="G174" s="537"/>
      <c r="H174" s="537"/>
      <c r="I174" s="537"/>
      <c r="J174" s="537"/>
      <c r="K174" s="537"/>
      <c r="L174" s="537"/>
      <c r="M174" s="537"/>
      <c r="N174" s="537"/>
      <c r="O174" s="538"/>
    </row>
    <row r="175" spans="1:20" ht="15.75">
      <c r="E175" s="539" t="e">
        <f>IF(#REF!="","",#REF!)</f>
        <v>#REF!</v>
      </c>
      <c r="F175" s="540"/>
      <c r="G175" s="540"/>
      <c r="H175" s="540"/>
      <c r="I175" s="540"/>
      <c r="J175" s="540"/>
      <c r="K175" s="540"/>
      <c r="L175" s="540"/>
      <c r="M175" s="540"/>
      <c r="N175" s="540"/>
      <c r="O175" s="541"/>
    </row>
    <row r="176" spans="1:20" ht="15.75">
      <c r="E176" s="539" t="e">
        <f>IF(#REF!="","",#REF!)</f>
        <v>#REF!</v>
      </c>
      <c r="F176" s="540"/>
      <c r="G176" s="540"/>
      <c r="H176" s="540"/>
      <c r="I176" s="540"/>
      <c r="J176" s="540"/>
      <c r="K176" s="540"/>
      <c r="L176" s="540"/>
      <c r="M176" s="540"/>
      <c r="N176" s="540"/>
      <c r="O176" s="541"/>
    </row>
    <row r="177" spans="2:20" ht="15.75">
      <c r="E177" s="539"/>
      <c r="F177" s="540"/>
      <c r="G177" s="540"/>
      <c r="H177" s="540"/>
      <c r="I177" s="540"/>
      <c r="J177" s="540"/>
      <c r="K177" s="540"/>
      <c r="L177" s="540"/>
      <c r="M177" s="540"/>
      <c r="N177" s="540"/>
      <c r="O177" s="541"/>
    </row>
    <row r="178" spans="2:20" ht="15.75">
      <c r="E178" s="542" t="e">
        <f>IF(#REF!="","",#REF!)</f>
        <v>#REF!</v>
      </c>
      <c r="F178" s="543"/>
      <c r="G178" s="543"/>
      <c r="H178" s="543"/>
      <c r="I178" s="543"/>
      <c r="J178" s="543"/>
      <c r="K178" s="543"/>
      <c r="L178" s="543"/>
      <c r="M178" s="543"/>
      <c r="N178" s="543"/>
      <c r="O178" s="544"/>
    </row>
    <row r="179" spans="2:20" ht="16.149999999999999" thickBot="1">
      <c r="E179" s="545" t="e">
        <f>IF(#REF!="","",#REF!)</f>
        <v>#REF!</v>
      </c>
      <c r="F179" s="546"/>
      <c r="G179" s="546"/>
      <c r="H179" s="546"/>
      <c r="I179" s="546"/>
      <c r="J179" s="546"/>
      <c r="K179" s="546"/>
      <c r="L179" s="546"/>
      <c r="M179" s="546"/>
      <c r="N179" s="546"/>
      <c r="O179" s="547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128</v>
      </c>
      <c r="C182" s="448" t="s">
        <v>192</v>
      </c>
      <c r="D182" s="448"/>
      <c r="E182" s="448"/>
      <c r="F182" s="448"/>
      <c r="G182" s="448"/>
      <c r="H182" s="448"/>
      <c r="I182" s="225"/>
      <c r="J182" s="225"/>
      <c r="K182" s="448" t="s">
        <v>129</v>
      </c>
      <c r="L182" s="448"/>
      <c r="M182" s="448"/>
      <c r="N182" s="448"/>
      <c r="O182" s="448"/>
      <c r="P182" s="448"/>
      <c r="Q182" s="448" t="s">
        <v>130</v>
      </c>
      <c r="R182" s="448"/>
      <c r="S182" s="448"/>
      <c r="T182" s="226" t="s">
        <v>131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48"/>
      <c r="L183" s="448"/>
      <c r="M183" s="448"/>
      <c r="N183" s="448"/>
      <c r="O183" s="448"/>
      <c r="P183" s="448"/>
      <c r="Q183" s="448"/>
      <c r="R183" s="448"/>
      <c r="S183" s="448"/>
      <c r="T183" s="227"/>
    </row>
    <row r="184" spans="2:20">
      <c r="B184" s="225"/>
      <c r="C184" s="225"/>
      <c r="D184" s="529" t="s">
        <v>132</v>
      </c>
      <c r="E184" s="529"/>
      <c r="F184" s="529"/>
      <c r="G184" s="529"/>
      <c r="H184" s="226">
        <v>5</v>
      </c>
      <c r="I184" s="225"/>
      <c r="J184" s="225"/>
      <c r="K184" s="530" t="s">
        <v>133</v>
      </c>
      <c r="L184" s="531"/>
      <c r="M184" s="531"/>
      <c r="N184" s="531"/>
      <c r="O184" s="531"/>
      <c r="P184" s="532"/>
      <c r="Q184" s="448" t="s">
        <v>134</v>
      </c>
      <c r="R184" s="448"/>
      <c r="S184" s="448"/>
      <c r="T184" s="448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33" t="s">
        <v>135</v>
      </c>
      <c r="E187" s="534"/>
      <c r="F187" s="534"/>
      <c r="G187" s="534"/>
      <c r="H187" s="534"/>
      <c r="I187" s="534"/>
      <c r="J187" s="534"/>
      <c r="K187" s="534"/>
      <c r="L187" s="534"/>
      <c r="M187" s="534"/>
      <c r="N187" s="534"/>
      <c r="O187" s="535"/>
      <c r="P187" s="518" t="s">
        <v>136</v>
      </c>
      <c r="Q187" s="519"/>
      <c r="R187" s="520"/>
      <c r="S187" s="524" t="s">
        <v>137</v>
      </c>
      <c r="T187" s="526" t="s">
        <v>138</v>
      </c>
    </row>
    <row r="188" spans="2:20" s="1" customFormat="1" ht="29" customHeight="1" thickBot="1">
      <c r="B188" s="228" t="s">
        <v>139</v>
      </c>
      <c r="C188" s="229"/>
      <c r="D188" s="230">
        <v>1</v>
      </c>
      <c r="E188" s="528">
        <v>2</v>
      </c>
      <c r="F188" s="528"/>
      <c r="G188" s="316">
        <v>3</v>
      </c>
      <c r="H188" s="528">
        <v>4</v>
      </c>
      <c r="I188" s="528"/>
      <c r="J188" s="528">
        <v>5</v>
      </c>
      <c r="K188" s="528"/>
      <c r="L188" s="528"/>
      <c r="M188" s="528"/>
      <c r="N188" s="316">
        <v>6</v>
      </c>
      <c r="O188" s="231">
        <v>7</v>
      </c>
      <c r="P188" s="521"/>
      <c r="Q188" s="522"/>
      <c r="R188" s="523"/>
      <c r="S188" s="525"/>
      <c r="T188" s="527"/>
    </row>
    <row r="189" spans="2:20">
      <c r="B189" s="500" t="str">
        <f>IF(XV!C17="","",XV!C17)</f>
        <v/>
      </c>
      <c r="C189" s="501"/>
      <c r="D189" s="506">
        <f>IF(XV!F17="","",XV!F17)</f>
        <v>11</v>
      </c>
      <c r="E189" s="509">
        <f>IF(XV!H17="","",XV!H17)</f>
        <v>11</v>
      </c>
      <c r="F189" s="510"/>
      <c r="G189" s="471">
        <f>IF(XV!J17="","",XV!J17)</f>
        <v>11</v>
      </c>
      <c r="H189" s="509" t="str">
        <f>IF(XV!L17="","",XV!L17)</f>
        <v/>
      </c>
      <c r="I189" s="510"/>
      <c r="J189" s="509" t="str">
        <f>IF(XV!N17="","",XV!N17)</f>
        <v/>
      </c>
      <c r="K189" s="515"/>
      <c r="L189" s="515"/>
      <c r="M189" s="510"/>
      <c r="N189" s="471" t="str">
        <f>IF(XV!P17="","",XV!P17)</f>
        <v/>
      </c>
      <c r="O189" s="474" t="str">
        <f>IF(XV!R17="","",XV!R17)</f>
        <v/>
      </c>
      <c r="P189" s="477">
        <f>IF(XV!T17="","",XV!T17)</f>
        <v>3</v>
      </c>
      <c r="Q189" s="478"/>
      <c r="R189" s="479"/>
      <c r="S189" s="499"/>
      <c r="T189" s="232" t="s">
        <v>140</v>
      </c>
    </row>
    <row r="190" spans="2:20">
      <c r="B190" s="502"/>
      <c r="C190" s="503"/>
      <c r="D190" s="507"/>
      <c r="E190" s="511"/>
      <c r="F190" s="512"/>
      <c r="G190" s="472"/>
      <c r="H190" s="511"/>
      <c r="I190" s="512"/>
      <c r="J190" s="511"/>
      <c r="K190" s="516"/>
      <c r="L190" s="516"/>
      <c r="M190" s="512"/>
      <c r="N190" s="472"/>
      <c r="O190" s="475"/>
      <c r="P190" s="480"/>
      <c r="Q190" s="481"/>
      <c r="R190" s="482"/>
      <c r="S190" s="487"/>
      <c r="T190" s="233" t="s">
        <v>141</v>
      </c>
    </row>
    <row r="191" spans="2:20">
      <c r="B191" s="502"/>
      <c r="C191" s="503"/>
      <c r="D191" s="507"/>
      <c r="E191" s="511"/>
      <c r="F191" s="512"/>
      <c r="G191" s="472"/>
      <c r="H191" s="511"/>
      <c r="I191" s="512"/>
      <c r="J191" s="511"/>
      <c r="K191" s="516"/>
      <c r="L191" s="516"/>
      <c r="M191" s="512"/>
      <c r="N191" s="472"/>
      <c r="O191" s="475"/>
      <c r="P191" s="480"/>
      <c r="Q191" s="481"/>
      <c r="R191" s="482"/>
      <c r="S191" s="487"/>
      <c r="T191" s="233"/>
    </row>
    <row r="192" spans="2:20" ht="14.65" thickBot="1">
      <c r="B192" s="504"/>
      <c r="C192" s="505"/>
      <c r="D192" s="508"/>
      <c r="E192" s="513"/>
      <c r="F192" s="514"/>
      <c r="G192" s="473"/>
      <c r="H192" s="513"/>
      <c r="I192" s="514"/>
      <c r="J192" s="513"/>
      <c r="K192" s="517"/>
      <c r="L192" s="517"/>
      <c r="M192" s="514"/>
      <c r="N192" s="473"/>
      <c r="O192" s="476"/>
      <c r="P192" s="483"/>
      <c r="Q192" s="484"/>
      <c r="R192" s="485"/>
      <c r="S192" s="488"/>
      <c r="T192" s="234" t="s">
        <v>142</v>
      </c>
    </row>
    <row r="193" spans="2:20">
      <c r="B193" s="500" t="str">
        <f>IF(XV!E17="","",XV!E17)</f>
        <v/>
      </c>
      <c r="C193" s="501"/>
      <c r="D193" s="506">
        <f>IF(XV!G17="","",XV!G17)</f>
        <v>5</v>
      </c>
      <c r="E193" s="509">
        <f>IF(XV!I17="","",XV!I17)</f>
        <v>5</v>
      </c>
      <c r="F193" s="510"/>
      <c r="G193" s="471">
        <f>IF(XV!K17="","",XV!K17)</f>
        <v>5</v>
      </c>
      <c r="H193" s="509" t="str">
        <f>IF(XV!M17="","",XV!M17)</f>
        <v/>
      </c>
      <c r="I193" s="510"/>
      <c r="J193" s="509" t="str">
        <f>IF(XV!O17="","",XV!O17)</f>
        <v/>
      </c>
      <c r="K193" s="515"/>
      <c r="L193" s="515"/>
      <c r="M193" s="510"/>
      <c r="N193" s="471" t="str">
        <f>IF(XV!Q17="","",XV!Q17)</f>
        <v/>
      </c>
      <c r="O193" s="474" t="str">
        <f>IF(XV!S17="","",XV!S17)</f>
        <v/>
      </c>
      <c r="P193" s="477">
        <f>IF(XV!U17="","",XV!U17)</f>
        <v>0</v>
      </c>
      <c r="Q193" s="478"/>
      <c r="R193" s="479"/>
      <c r="S193" s="486"/>
      <c r="T193" s="233" t="s">
        <v>140</v>
      </c>
    </row>
    <row r="194" spans="2:20">
      <c r="B194" s="502"/>
      <c r="C194" s="503"/>
      <c r="D194" s="507"/>
      <c r="E194" s="511"/>
      <c r="F194" s="512"/>
      <c r="G194" s="472"/>
      <c r="H194" s="511"/>
      <c r="I194" s="512"/>
      <c r="J194" s="511"/>
      <c r="K194" s="516"/>
      <c r="L194" s="516"/>
      <c r="M194" s="512"/>
      <c r="N194" s="472"/>
      <c r="O194" s="475"/>
      <c r="P194" s="480"/>
      <c r="Q194" s="481"/>
      <c r="R194" s="482"/>
      <c r="S194" s="487"/>
      <c r="T194" s="233" t="s">
        <v>141</v>
      </c>
    </row>
    <row r="195" spans="2:20">
      <c r="B195" s="502"/>
      <c r="C195" s="503"/>
      <c r="D195" s="507"/>
      <c r="E195" s="511"/>
      <c r="F195" s="512"/>
      <c r="G195" s="472"/>
      <c r="H195" s="511"/>
      <c r="I195" s="512"/>
      <c r="J195" s="511"/>
      <c r="K195" s="516"/>
      <c r="L195" s="516"/>
      <c r="M195" s="512"/>
      <c r="N195" s="472"/>
      <c r="O195" s="475"/>
      <c r="P195" s="480"/>
      <c r="Q195" s="481"/>
      <c r="R195" s="482"/>
      <c r="S195" s="487"/>
      <c r="T195" s="233"/>
    </row>
    <row r="196" spans="2:20" ht="14.65" thickBot="1">
      <c r="B196" s="504"/>
      <c r="C196" s="505"/>
      <c r="D196" s="508"/>
      <c r="E196" s="513"/>
      <c r="F196" s="514"/>
      <c r="G196" s="473"/>
      <c r="H196" s="513"/>
      <c r="I196" s="514"/>
      <c r="J196" s="513"/>
      <c r="K196" s="517"/>
      <c r="L196" s="517"/>
      <c r="M196" s="514"/>
      <c r="N196" s="473"/>
      <c r="O196" s="476"/>
      <c r="P196" s="483"/>
      <c r="Q196" s="484"/>
      <c r="R196" s="485"/>
      <c r="S196" s="488"/>
      <c r="T196" s="234" t="s">
        <v>142</v>
      </c>
    </row>
    <row r="198" spans="2:20" ht="14.65" thickBot="1">
      <c r="B198" s="225" t="s">
        <v>144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89" t="s">
        <v>143</v>
      </c>
      <c r="O198" s="489"/>
      <c r="P198" s="489"/>
      <c r="Q198" s="489"/>
      <c r="R198" s="489"/>
      <c r="S198" s="489"/>
      <c r="T198" s="489"/>
    </row>
    <row r="199" spans="2:20" ht="30.75" customHeight="1" thickBot="1">
      <c r="B199" s="490" t="str">
        <f>IF(P189=P193,"",IF(P189&gt;P193,B189,B193))</f>
        <v/>
      </c>
      <c r="C199" s="491"/>
      <c r="D199" s="491"/>
      <c r="E199" s="492"/>
      <c r="F199" s="493" t="s">
        <v>145</v>
      </c>
      <c r="G199" s="493"/>
      <c r="H199" s="496">
        <f>IF(B199=B189,P189,P193)</f>
        <v>3</v>
      </c>
      <c r="I199" s="497"/>
      <c r="J199" s="236" t="s">
        <v>146</v>
      </c>
      <c r="K199" s="497">
        <f>IF(H199=P189,P193,P189)</f>
        <v>0</v>
      </c>
      <c r="L199" s="497"/>
      <c r="M199" s="498"/>
      <c r="N199" s="494"/>
      <c r="O199" s="494"/>
      <c r="P199" s="494"/>
      <c r="Q199" s="494"/>
      <c r="R199" s="494"/>
      <c r="S199" s="494"/>
      <c r="T199" s="495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63" t="s">
        <v>147</v>
      </c>
      <c r="C202" s="464"/>
      <c r="D202" s="464"/>
      <c r="E202" s="464"/>
      <c r="F202" s="464"/>
      <c r="G202" s="464"/>
      <c r="H202" s="465"/>
      <c r="I202" s="444" t="s">
        <v>148</v>
      </c>
      <c r="J202" s="464"/>
      <c r="K202" s="464"/>
      <c r="L202" s="464"/>
      <c r="M202" s="464"/>
      <c r="N202" s="464"/>
      <c r="O202" s="464"/>
      <c r="P202" s="464"/>
      <c r="Q202" s="464"/>
      <c r="R202" s="464"/>
      <c r="S202" s="464"/>
      <c r="T202" s="465"/>
    </row>
    <row r="203" spans="2:20">
      <c r="B203" s="466"/>
      <c r="C203" s="467"/>
      <c r="D203" s="468" t="s">
        <v>149</v>
      </c>
      <c r="E203" s="469"/>
      <c r="F203" s="469"/>
      <c r="G203" s="469"/>
      <c r="H203" s="470"/>
      <c r="I203" s="469"/>
      <c r="J203" s="469"/>
      <c r="K203" s="469"/>
      <c r="L203" s="469"/>
      <c r="M203" s="469"/>
      <c r="N203" s="469"/>
      <c r="O203" s="469"/>
      <c r="P203" s="469"/>
      <c r="Q203" s="467"/>
      <c r="R203" s="468" t="s">
        <v>149</v>
      </c>
      <c r="S203" s="469"/>
      <c r="T203" s="470"/>
    </row>
    <row r="204" spans="2:20">
      <c r="B204" s="453"/>
      <c r="C204" s="454"/>
      <c r="D204" s="455" t="s">
        <v>140</v>
      </c>
      <c r="E204" s="456"/>
      <c r="F204" s="456"/>
      <c r="G204" s="456"/>
      <c r="H204" s="457"/>
      <c r="I204" s="456"/>
      <c r="J204" s="456"/>
      <c r="K204" s="456"/>
      <c r="L204" s="456"/>
      <c r="M204" s="456"/>
      <c r="N204" s="456"/>
      <c r="O204" s="456"/>
      <c r="P204" s="456"/>
      <c r="Q204" s="454"/>
      <c r="R204" s="455" t="s">
        <v>140</v>
      </c>
      <c r="S204" s="456"/>
      <c r="T204" s="457"/>
    </row>
    <row r="205" spans="2:20" ht="14.65" thickBot="1">
      <c r="B205" s="458"/>
      <c r="C205" s="459"/>
      <c r="D205" s="460" t="s">
        <v>150</v>
      </c>
      <c r="E205" s="461"/>
      <c r="F205" s="461"/>
      <c r="G205" s="461"/>
      <c r="H205" s="462"/>
      <c r="I205" s="461"/>
      <c r="J205" s="461"/>
      <c r="K205" s="461"/>
      <c r="L205" s="461"/>
      <c r="M205" s="461"/>
      <c r="N205" s="461"/>
      <c r="O205" s="461"/>
      <c r="P205" s="461"/>
      <c r="Q205" s="459"/>
      <c r="R205" s="460" t="s">
        <v>150</v>
      </c>
      <c r="S205" s="461"/>
      <c r="T205" s="462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42" t="s">
        <v>151</v>
      </c>
      <c r="C207" s="443"/>
      <c r="D207" s="443"/>
      <c r="E207" s="443"/>
      <c r="F207" s="443"/>
      <c r="G207" s="443"/>
      <c r="H207" s="444"/>
      <c r="I207" s="445" t="s">
        <v>152</v>
      </c>
      <c r="J207" s="443"/>
      <c r="K207" s="443"/>
      <c r="L207" s="443"/>
      <c r="M207" s="443"/>
      <c r="N207" s="443"/>
      <c r="O207" s="443"/>
      <c r="P207" s="443"/>
      <c r="Q207" s="443"/>
      <c r="R207" s="443"/>
      <c r="S207" s="443"/>
      <c r="T207" s="446"/>
    </row>
    <row r="208" spans="2:20" ht="28.25" customHeight="1">
      <c r="B208" s="447"/>
      <c r="C208" s="448"/>
      <c r="D208" s="448"/>
      <c r="E208" s="448"/>
      <c r="F208" s="448"/>
      <c r="G208" s="448"/>
      <c r="H208" s="448"/>
      <c r="I208" s="448"/>
      <c r="J208" s="448"/>
      <c r="K208" s="448"/>
      <c r="L208" s="448"/>
      <c r="M208" s="448"/>
      <c r="N208" s="448"/>
      <c r="O208" s="448"/>
      <c r="P208" s="448"/>
      <c r="Q208" s="448"/>
      <c r="R208" s="448"/>
      <c r="S208" s="448"/>
      <c r="T208" s="449"/>
    </row>
    <row r="209" spans="1:20" ht="28.25" customHeight="1" thickBot="1">
      <c r="B209" s="450"/>
      <c r="C209" s="451"/>
      <c r="D209" s="451"/>
      <c r="E209" s="451"/>
      <c r="F209" s="451"/>
      <c r="G209" s="451"/>
      <c r="H209" s="451"/>
      <c r="I209" s="451"/>
      <c r="J209" s="451"/>
      <c r="K209" s="451"/>
      <c r="L209" s="451"/>
      <c r="M209" s="451"/>
      <c r="N209" s="451"/>
      <c r="O209" s="451"/>
      <c r="P209" s="451"/>
      <c r="Q209" s="451"/>
      <c r="R209" s="451"/>
      <c r="S209" s="451"/>
      <c r="T209" s="452"/>
    </row>
    <row r="216" spans="1:20" ht="29" customHeight="1" thickBot="1">
      <c r="A216" s="235">
        <v>6</v>
      </c>
    </row>
    <row r="217" spans="1:20" ht="15.75">
      <c r="E217" s="536" t="s">
        <v>124</v>
      </c>
      <c r="F217" s="537"/>
      <c r="G217" s="537"/>
      <c r="H217" s="537"/>
      <c r="I217" s="537"/>
      <c r="J217" s="537"/>
      <c r="K217" s="537"/>
      <c r="L217" s="537"/>
      <c r="M217" s="537"/>
      <c r="N217" s="537"/>
      <c r="O217" s="538"/>
    </row>
    <row r="218" spans="1:20" ht="15.75">
      <c r="E218" s="539" t="e">
        <f>IF(#REF!="","",#REF!)</f>
        <v>#REF!</v>
      </c>
      <c r="F218" s="540"/>
      <c r="G218" s="540"/>
      <c r="H218" s="540"/>
      <c r="I218" s="540"/>
      <c r="J218" s="540"/>
      <c r="K218" s="540"/>
      <c r="L218" s="540"/>
      <c r="M218" s="540"/>
      <c r="N218" s="540"/>
      <c r="O218" s="541"/>
    </row>
    <row r="219" spans="1:20" ht="15.75">
      <c r="E219" s="539" t="e">
        <f>IF(#REF!="","",#REF!)</f>
        <v>#REF!</v>
      </c>
      <c r="F219" s="540"/>
      <c r="G219" s="540"/>
      <c r="H219" s="540"/>
      <c r="I219" s="540"/>
      <c r="J219" s="540"/>
      <c r="K219" s="540"/>
      <c r="L219" s="540"/>
      <c r="M219" s="540"/>
      <c r="N219" s="540"/>
      <c r="O219" s="541"/>
    </row>
    <row r="220" spans="1:20" ht="15.75">
      <c r="E220" s="539"/>
      <c r="F220" s="540"/>
      <c r="G220" s="540"/>
      <c r="H220" s="540"/>
      <c r="I220" s="540"/>
      <c r="J220" s="540"/>
      <c r="K220" s="540"/>
      <c r="L220" s="540"/>
      <c r="M220" s="540"/>
      <c r="N220" s="540"/>
      <c r="O220" s="541"/>
    </row>
    <row r="221" spans="1:20" ht="15.75">
      <c r="E221" s="542" t="e">
        <f>IF(#REF!="","",#REF!)</f>
        <v>#REF!</v>
      </c>
      <c r="F221" s="543"/>
      <c r="G221" s="543"/>
      <c r="H221" s="543"/>
      <c r="I221" s="543"/>
      <c r="J221" s="543"/>
      <c r="K221" s="543"/>
      <c r="L221" s="543"/>
      <c r="M221" s="543"/>
      <c r="N221" s="543"/>
      <c r="O221" s="544"/>
    </row>
    <row r="222" spans="1:20" ht="16.149999999999999" thickBot="1">
      <c r="E222" s="545" t="e">
        <f>IF(#REF!="","",#REF!)</f>
        <v>#REF!</v>
      </c>
      <c r="F222" s="546"/>
      <c r="G222" s="546"/>
      <c r="H222" s="546"/>
      <c r="I222" s="546"/>
      <c r="J222" s="546"/>
      <c r="K222" s="546"/>
      <c r="L222" s="546"/>
      <c r="M222" s="546"/>
      <c r="N222" s="546"/>
      <c r="O222" s="547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128</v>
      </c>
      <c r="C225" s="448" t="s">
        <v>192</v>
      </c>
      <c r="D225" s="448"/>
      <c r="E225" s="448"/>
      <c r="F225" s="448"/>
      <c r="G225" s="448"/>
      <c r="H225" s="448"/>
      <c r="I225" s="225"/>
      <c r="J225" s="225"/>
      <c r="K225" s="448" t="s">
        <v>129</v>
      </c>
      <c r="L225" s="448"/>
      <c r="M225" s="448"/>
      <c r="N225" s="448"/>
      <c r="O225" s="448"/>
      <c r="P225" s="448"/>
      <c r="Q225" s="448" t="s">
        <v>130</v>
      </c>
      <c r="R225" s="448"/>
      <c r="S225" s="448"/>
      <c r="T225" s="226" t="s">
        <v>131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48"/>
      <c r="L226" s="448"/>
      <c r="M226" s="448"/>
      <c r="N226" s="448"/>
      <c r="O226" s="448"/>
      <c r="P226" s="448"/>
      <c r="Q226" s="448"/>
      <c r="R226" s="448"/>
      <c r="S226" s="448"/>
      <c r="T226" s="227"/>
    </row>
    <row r="227" spans="2:20">
      <c r="B227" s="225"/>
      <c r="C227" s="225"/>
      <c r="D227" s="529" t="s">
        <v>132</v>
      </c>
      <c r="E227" s="529"/>
      <c r="F227" s="529"/>
      <c r="G227" s="529"/>
      <c r="H227" s="315">
        <v>5</v>
      </c>
      <c r="I227" s="225"/>
      <c r="J227" s="225"/>
      <c r="K227" s="530" t="s">
        <v>133</v>
      </c>
      <c r="L227" s="531"/>
      <c r="M227" s="531"/>
      <c r="N227" s="531"/>
      <c r="O227" s="531"/>
      <c r="P227" s="532"/>
      <c r="Q227" s="448" t="s">
        <v>134</v>
      </c>
      <c r="R227" s="448"/>
      <c r="S227" s="448"/>
      <c r="T227" s="448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33" t="s">
        <v>135</v>
      </c>
      <c r="E230" s="534"/>
      <c r="F230" s="534"/>
      <c r="G230" s="534"/>
      <c r="H230" s="534"/>
      <c r="I230" s="534"/>
      <c r="J230" s="534"/>
      <c r="K230" s="534"/>
      <c r="L230" s="534"/>
      <c r="M230" s="534"/>
      <c r="N230" s="534"/>
      <c r="O230" s="535"/>
      <c r="P230" s="518" t="s">
        <v>136</v>
      </c>
      <c r="Q230" s="519"/>
      <c r="R230" s="520"/>
      <c r="S230" s="524" t="s">
        <v>137</v>
      </c>
      <c r="T230" s="526" t="s">
        <v>138</v>
      </c>
    </row>
    <row r="231" spans="2:20" s="1" customFormat="1" ht="29" customHeight="1" thickBot="1">
      <c r="B231" s="228" t="s">
        <v>139</v>
      </c>
      <c r="C231" s="229"/>
      <c r="D231" s="230">
        <v>1</v>
      </c>
      <c r="E231" s="528">
        <v>2</v>
      </c>
      <c r="F231" s="528"/>
      <c r="G231" s="316">
        <v>3</v>
      </c>
      <c r="H231" s="528">
        <v>4</v>
      </c>
      <c r="I231" s="528"/>
      <c r="J231" s="528">
        <v>5</v>
      </c>
      <c r="K231" s="528"/>
      <c r="L231" s="528"/>
      <c r="M231" s="528"/>
      <c r="N231" s="316">
        <v>6</v>
      </c>
      <c r="O231" s="231">
        <v>7</v>
      </c>
      <c r="P231" s="521"/>
      <c r="Q231" s="522"/>
      <c r="R231" s="523"/>
      <c r="S231" s="525"/>
      <c r="T231" s="527"/>
    </row>
    <row r="232" spans="2:20">
      <c r="B232" s="500" t="str">
        <f>IF(XV!C18="","",XV!C18)</f>
        <v/>
      </c>
      <c r="C232" s="501"/>
      <c r="D232" s="506">
        <f>IF(XV!F18="","",XV!F18)</f>
        <v>6</v>
      </c>
      <c r="E232" s="509">
        <f>IF(XV!H18="","",XV!H18)</f>
        <v>5</v>
      </c>
      <c r="F232" s="510"/>
      <c r="G232" s="471">
        <f>IF(XV!J18="","",XV!J18)</f>
        <v>7</v>
      </c>
      <c r="H232" s="509" t="str">
        <f>IF(XV!L18="","",XV!L18)</f>
        <v/>
      </c>
      <c r="I232" s="510"/>
      <c r="J232" s="509" t="str">
        <f>IF(XV!N18="","",XV!N18)</f>
        <v/>
      </c>
      <c r="K232" s="515"/>
      <c r="L232" s="515"/>
      <c r="M232" s="510"/>
      <c r="N232" s="471" t="str">
        <f>IF(XV!P18="","",XV!P18)</f>
        <v/>
      </c>
      <c r="O232" s="474" t="str">
        <f>IF(XV!R18="","",XV!R18)</f>
        <v/>
      </c>
      <c r="P232" s="477">
        <f>IF(XV!T18="","",XV!T18)</f>
        <v>0</v>
      </c>
      <c r="Q232" s="478"/>
      <c r="R232" s="479"/>
      <c r="S232" s="499"/>
      <c r="T232" s="232" t="s">
        <v>140</v>
      </c>
    </row>
    <row r="233" spans="2:20">
      <c r="B233" s="502"/>
      <c r="C233" s="503"/>
      <c r="D233" s="507"/>
      <c r="E233" s="511"/>
      <c r="F233" s="512"/>
      <c r="G233" s="472"/>
      <c r="H233" s="511"/>
      <c r="I233" s="512"/>
      <c r="J233" s="511"/>
      <c r="K233" s="516"/>
      <c r="L233" s="516"/>
      <c r="M233" s="512"/>
      <c r="N233" s="472"/>
      <c r="O233" s="475"/>
      <c r="P233" s="480"/>
      <c r="Q233" s="481"/>
      <c r="R233" s="482"/>
      <c r="S233" s="487"/>
      <c r="T233" s="233" t="s">
        <v>141</v>
      </c>
    </row>
    <row r="234" spans="2:20">
      <c r="B234" s="502"/>
      <c r="C234" s="503"/>
      <c r="D234" s="507"/>
      <c r="E234" s="511"/>
      <c r="F234" s="512"/>
      <c r="G234" s="472"/>
      <c r="H234" s="511"/>
      <c r="I234" s="512"/>
      <c r="J234" s="511"/>
      <c r="K234" s="516"/>
      <c r="L234" s="516"/>
      <c r="M234" s="512"/>
      <c r="N234" s="472"/>
      <c r="O234" s="475"/>
      <c r="P234" s="480"/>
      <c r="Q234" s="481"/>
      <c r="R234" s="482"/>
      <c r="S234" s="487"/>
      <c r="T234" s="233"/>
    </row>
    <row r="235" spans="2:20" ht="14.65" thickBot="1">
      <c r="B235" s="504"/>
      <c r="C235" s="505"/>
      <c r="D235" s="508"/>
      <c r="E235" s="513"/>
      <c r="F235" s="514"/>
      <c r="G235" s="473"/>
      <c r="H235" s="513"/>
      <c r="I235" s="514"/>
      <c r="J235" s="513"/>
      <c r="K235" s="517"/>
      <c r="L235" s="517"/>
      <c r="M235" s="514"/>
      <c r="N235" s="473"/>
      <c r="O235" s="476"/>
      <c r="P235" s="483"/>
      <c r="Q235" s="484"/>
      <c r="R235" s="485"/>
      <c r="S235" s="488"/>
      <c r="T235" s="234" t="s">
        <v>142</v>
      </c>
    </row>
    <row r="236" spans="2:20">
      <c r="B236" s="500" t="str">
        <f>IF(XV!E18="","",XV!E18)</f>
        <v/>
      </c>
      <c r="C236" s="501"/>
      <c r="D236" s="506">
        <f>IF(XV!G18="","",XV!G18)</f>
        <v>11</v>
      </c>
      <c r="E236" s="509">
        <f>IF(XV!I18="","",XV!I18)</f>
        <v>11</v>
      </c>
      <c r="F236" s="510"/>
      <c r="G236" s="471">
        <f>IF(XV!K18="","",XV!K18)</f>
        <v>11</v>
      </c>
      <c r="H236" s="509" t="str">
        <f>IF(XV!M18="","",XV!M18)</f>
        <v/>
      </c>
      <c r="I236" s="510"/>
      <c r="J236" s="509" t="str">
        <f>IF(XV!O18="","",XV!O18)</f>
        <v/>
      </c>
      <c r="K236" s="515"/>
      <c r="L236" s="515"/>
      <c r="M236" s="510"/>
      <c r="N236" s="471" t="str">
        <f>IF(XV!Q18="","",XV!Q18)</f>
        <v/>
      </c>
      <c r="O236" s="474" t="str">
        <f>IF(XV!S18="","",XV!S18)</f>
        <v/>
      </c>
      <c r="P236" s="477">
        <f>IF(XV!U18="","",XV!U18)</f>
        <v>3</v>
      </c>
      <c r="Q236" s="478"/>
      <c r="R236" s="479"/>
      <c r="S236" s="486"/>
      <c r="T236" s="233" t="s">
        <v>140</v>
      </c>
    </row>
    <row r="237" spans="2:20">
      <c r="B237" s="502"/>
      <c r="C237" s="503"/>
      <c r="D237" s="507"/>
      <c r="E237" s="511"/>
      <c r="F237" s="512"/>
      <c r="G237" s="472"/>
      <c r="H237" s="511"/>
      <c r="I237" s="512"/>
      <c r="J237" s="511"/>
      <c r="K237" s="516"/>
      <c r="L237" s="516"/>
      <c r="M237" s="512"/>
      <c r="N237" s="472"/>
      <c r="O237" s="475"/>
      <c r="P237" s="480"/>
      <c r="Q237" s="481"/>
      <c r="R237" s="482"/>
      <c r="S237" s="487"/>
      <c r="T237" s="233" t="s">
        <v>141</v>
      </c>
    </row>
    <row r="238" spans="2:20">
      <c r="B238" s="502"/>
      <c r="C238" s="503"/>
      <c r="D238" s="507"/>
      <c r="E238" s="511"/>
      <c r="F238" s="512"/>
      <c r="G238" s="472"/>
      <c r="H238" s="511"/>
      <c r="I238" s="512"/>
      <c r="J238" s="511"/>
      <c r="K238" s="516"/>
      <c r="L238" s="516"/>
      <c r="M238" s="512"/>
      <c r="N238" s="472"/>
      <c r="O238" s="475"/>
      <c r="P238" s="480"/>
      <c r="Q238" s="481"/>
      <c r="R238" s="482"/>
      <c r="S238" s="487"/>
      <c r="T238" s="233"/>
    </row>
    <row r="239" spans="2:20" ht="14.65" thickBot="1">
      <c r="B239" s="504"/>
      <c r="C239" s="505"/>
      <c r="D239" s="508"/>
      <c r="E239" s="513"/>
      <c r="F239" s="514"/>
      <c r="G239" s="473"/>
      <c r="H239" s="513"/>
      <c r="I239" s="514"/>
      <c r="J239" s="513"/>
      <c r="K239" s="517"/>
      <c r="L239" s="517"/>
      <c r="M239" s="514"/>
      <c r="N239" s="473"/>
      <c r="O239" s="476"/>
      <c r="P239" s="483"/>
      <c r="Q239" s="484"/>
      <c r="R239" s="485"/>
      <c r="S239" s="488"/>
      <c r="T239" s="234" t="s">
        <v>142</v>
      </c>
    </row>
    <row r="241" spans="2:20" ht="14.65" thickBot="1">
      <c r="B241" s="225" t="s">
        <v>144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89" t="s">
        <v>143</v>
      </c>
      <c r="O241" s="489"/>
      <c r="P241" s="489"/>
      <c r="Q241" s="489"/>
      <c r="R241" s="489"/>
      <c r="S241" s="489"/>
      <c r="T241" s="489"/>
    </row>
    <row r="242" spans="2:20" ht="30.75" customHeight="1" thickBot="1">
      <c r="B242" s="490" t="str">
        <f>IF(P232=P236,"",IF(P232&gt;P236,B232,B236))</f>
        <v/>
      </c>
      <c r="C242" s="491"/>
      <c r="D242" s="491"/>
      <c r="E242" s="492"/>
      <c r="F242" s="493" t="s">
        <v>145</v>
      </c>
      <c r="G242" s="493"/>
      <c r="H242" s="496">
        <f>IF(B242=B232,P232,P236)</f>
        <v>0</v>
      </c>
      <c r="I242" s="497"/>
      <c r="J242" s="236" t="s">
        <v>146</v>
      </c>
      <c r="K242" s="497">
        <f>IF(H242=P232,P236,P232)</f>
        <v>3</v>
      </c>
      <c r="L242" s="497"/>
      <c r="M242" s="498"/>
      <c r="N242" s="494"/>
      <c r="O242" s="494"/>
      <c r="P242" s="494"/>
      <c r="Q242" s="494"/>
      <c r="R242" s="494"/>
      <c r="S242" s="494"/>
      <c r="T242" s="495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63" t="s">
        <v>147</v>
      </c>
      <c r="C245" s="464"/>
      <c r="D245" s="464"/>
      <c r="E245" s="464"/>
      <c r="F245" s="464"/>
      <c r="G245" s="464"/>
      <c r="H245" s="465"/>
      <c r="I245" s="444" t="s">
        <v>148</v>
      </c>
      <c r="J245" s="464"/>
      <c r="K245" s="464"/>
      <c r="L245" s="464"/>
      <c r="M245" s="464"/>
      <c r="N245" s="464"/>
      <c r="O245" s="464"/>
      <c r="P245" s="464"/>
      <c r="Q245" s="464"/>
      <c r="R245" s="464"/>
      <c r="S245" s="464"/>
      <c r="T245" s="465"/>
    </row>
    <row r="246" spans="2:20">
      <c r="B246" s="466"/>
      <c r="C246" s="467"/>
      <c r="D246" s="468" t="s">
        <v>149</v>
      </c>
      <c r="E246" s="469"/>
      <c r="F246" s="469"/>
      <c r="G246" s="469"/>
      <c r="H246" s="470"/>
      <c r="I246" s="469"/>
      <c r="J246" s="469"/>
      <c r="K246" s="469"/>
      <c r="L246" s="469"/>
      <c r="M246" s="469"/>
      <c r="N246" s="469"/>
      <c r="O246" s="469"/>
      <c r="P246" s="469"/>
      <c r="Q246" s="467"/>
      <c r="R246" s="468" t="s">
        <v>149</v>
      </c>
      <c r="S246" s="469"/>
      <c r="T246" s="470"/>
    </row>
    <row r="247" spans="2:20">
      <c r="B247" s="453"/>
      <c r="C247" s="454"/>
      <c r="D247" s="455" t="s">
        <v>140</v>
      </c>
      <c r="E247" s="456"/>
      <c r="F247" s="456"/>
      <c r="G247" s="456"/>
      <c r="H247" s="457"/>
      <c r="I247" s="456"/>
      <c r="J247" s="456"/>
      <c r="K247" s="456"/>
      <c r="L247" s="456"/>
      <c r="M247" s="456"/>
      <c r="N247" s="456"/>
      <c r="O247" s="456"/>
      <c r="P247" s="456"/>
      <c r="Q247" s="454"/>
      <c r="R247" s="455" t="s">
        <v>140</v>
      </c>
      <c r="S247" s="456"/>
      <c r="T247" s="457"/>
    </row>
    <row r="248" spans="2:20" ht="14.65" thickBot="1">
      <c r="B248" s="458"/>
      <c r="C248" s="459"/>
      <c r="D248" s="460" t="s">
        <v>150</v>
      </c>
      <c r="E248" s="461"/>
      <c r="F248" s="461"/>
      <c r="G248" s="461"/>
      <c r="H248" s="462"/>
      <c r="I248" s="461"/>
      <c r="J248" s="461"/>
      <c r="K248" s="461"/>
      <c r="L248" s="461"/>
      <c r="M248" s="461"/>
      <c r="N248" s="461"/>
      <c r="O248" s="461"/>
      <c r="P248" s="461"/>
      <c r="Q248" s="459"/>
      <c r="R248" s="460" t="s">
        <v>150</v>
      </c>
      <c r="S248" s="461"/>
      <c r="T248" s="462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42" t="s">
        <v>151</v>
      </c>
      <c r="C250" s="443"/>
      <c r="D250" s="443"/>
      <c r="E250" s="443"/>
      <c r="F250" s="443"/>
      <c r="G250" s="443"/>
      <c r="H250" s="444"/>
      <c r="I250" s="445" t="s">
        <v>152</v>
      </c>
      <c r="J250" s="443"/>
      <c r="K250" s="443"/>
      <c r="L250" s="443"/>
      <c r="M250" s="443"/>
      <c r="N250" s="443"/>
      <c r="O250" s="443"/>
      <c r="P250" s="443"/>
      <c r="Q250" s="443"/>
      <c r="R250" s="443"/>
      <c r="S250" s="443"/>
      <c r="T250" s="446"/>
    </row>
    <row r="251" spans="2:20" ht="28.25" customHeight="1">
      <c r="B251" s="447"/>
      <c r="C251" s="448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  <c r="O251" s="448"/>
      <c r="P251" s="448"/>
      <c r="Q251" s="448"/>
      <c r="R251" s="448"/>
      <c r="S251" s="448"/>
      <c r="T251" s="449"/>
    </row>
    <row r="252" spans="2:20" ht="28.25" customHeight="1" thickBot="1">
      <c r="B252" s="450"/>
      <c r="C252" s="451"/>
      <c r="D252" s="451"/>
      <c r="E252" s="451"/>
      <c r="F252" s="451"/>
      <c r="G252" s="451"/>
      <c r="H252" s="451"/>
      <c r="I252" s="451"/>
      <c r="J252" s="451"/>
      <c r="K252" s="451"/>
      <c r="L252" s="451"/>
      <c r="M252" s="451"/>
      <c r="N252" s="451"/>
      <c r="O252" s="451"/>
      <c r="P252" s="451"/>
      <c r="Q252" s="451"/>
      <c r="R252" s="451"/>
      <c r="S252" s="451"/>
      <c r="T252" s="452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C20" sqref="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78" t="s">
        <v>0</v>
      </c>
      <c r="C1" s="578"/>
      <c r="D1" s="578"/>
      <c r="E1" s="3" t="s">
        <v>194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23" t="s">
        <v>1</v>
      </c>
      <c r="R1" s="423"/>
      <c r="S1" s="423"/>
      <c r="T1" s="423"/>
      <c r="U1" s="42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579" t="s">
        <v>3</v>
      </c>
      <c r="D2" s="579"/>
      <c r="E2" s="580"/>
      <c r="F2" s="430">
        <v>1</v>
      </c>
      <c r="G2" s="428"/>
      <c r="H2" s="429">
        <v>2</v>
      </c>
      <c r="I2" s="428"/>
      <c r="J2" s="429">
        <v>3</v>
      </c>
      <c r="K2" s="428"/>
      <c r="L2" s="429">
        <v>4</v>
      </c>
      <c r="M2" s="430"/>
      <c r="N2" s="431" t="s">
        <v>4</v>
      </c>
      <c r="O2" s="432"/>
      <c r="P2" s="433" t="s">
        <v>76</v>
      </c>
      <c r="Q2" s="434"/>
      <c r="R2" s="435" t="s">
        <v>5</v>
      </c>
      <c r="S2" s="435"/>
      <c r="T2" s="100" t="s">
        <v>6</v>
      </c>
      <c r="W2" s="6">
        <v>1</v>
      </c>
      <c r="X2" s="439" t="str">
        <f>IF(ISERROR(INDEX($C$3:$C$6,MATCH(W2,$T$3:$T$6,0))),"",(INDEX($C$3:$C$6,MATCH(W2,$T$3:$T$6,0))))</f>
        <v/>
      </c>
      <c r="Y2" s="440"/>
      <c r="Z2" s="441"/>
      <c r="AB2" s="420" t="s">
        <v>77</v>
      </c>
      <c r="AC2" s="420"/>
      <c r="AD2" s="420"/>
      <c r="AE2" s="420"/>
      <c r="AG2" s="5" t="s">
        <v>78</v>
      </c>
      <c r="AK2" s="421" t="s">
        <v>79</v>
      </c>
      <c r="AL2" s="421"/>
      <c r="AP2" s="5" t="s">
        <v>80</v>
      </c>
    </row>
    <row r="3" spans="2:47" ht="24" customHeight="1">
      <c r="B3" s="172">
        <v>1</v>
      </c>
      <c r="C3" s="576" t="str">
        <f>IF(GROUPS!J19="","",GROUPS!J19)</f>
        <v/>
      </c>
      <c r="D3" s="576"/>
      <c r="E3" s="577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69</v>
      </c>
      <c r="R3" s="413">
        <f>IF(ISERROR(IF(AND(T9="",T13="",T17=""),"",SUM(AB3:AD3)+(N3-O3)/1000)+(AK3/10000)),"",IF(AND(T9="",T13="",T17=""),"",SUM(AB3:AD3)+(N3-O3)/1000)+(AK3/10000)+(AG3/100000))</f>
        <v>6.0124199999999997</v>
      </c>
      <c r="S3" s="413"/>
      <c r="T3" s="112" t="str">
        <f>IF(ISERROR(IF(C3="","",RANK(R3,$R$3:$S$6,0))),"",IF(C3="","",RANK(R3,$R$3:$S$6,0)))</f>
        <v/>
      </c>
      <c r="U3" s="8"/>
      <c r="V3" s="8"/>
      <c r="W3" s="6">
        <v>2</v>
      </c>
      <c r="X3" s="439" t="str">
        <f t="shared" ref="X3:X5" si="0">IF(ISERROR(INDEX($C$3:$C$6,MATCH(W3,$T$3:$T$6,0))),"",(INDEX($C$3:$C$6,MATCH(W3,$T$3:$T$6,0))))</f>
        <v/>
      </c>
      <c r="Y3" s="440"/>
      <c r="Z3" s="441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408">
        <f>SUM(AH3:AJ3)-SUM(AM3:AO3)</f>
        <v>43</v>
      </c>
      <c r="AL3" s="409"/>
      <c r="AM3" s="9">
        <f>AH5</f>
        <v>11</v>
      </c>
      <c r="AN3" s="9">
        <f>AI4</f>
        <v>43</v>
      </c>
      <c r="AO3" s="9">
        <f>AJ6</f>
        <v>15</v>
      </c>
      <c r="AP3" s="8">
        <f>SUM(AM3:AO3)</f>
        <v>69</v>
      </c>
    </row>
    <row r="4" spans="2:47" ht="24" customHeight="1">
      <c r="B4" s="172">
        <v>2</v>
      </c>
      <c r="C4" s="576" t="str">
        <f>IF(GROUPS!J20="","",GROUPS!J20)</f>
        <v/>
      </c>
      <c r="D4" s="576"/>
      <c r="E4" s="577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13">
        <f>IF(ISERROR(IF(AND(T10="",U13="",U18=""),"",SUM(AB4:AD4)+(N4-O4)/1000)+(AK4/10000)+(AG4/100000)),"",IF(AND(T10="",U13="",U18=""),"",SUM(AB4:AD4)+(N4-O4)/1000)+(AK4/10000)+(AG4/100000))</f>
        <v>5.0088899999999992</v>
      </c>
      <c r="S4" s="413"/>
      <c r="T4" s="112" t="str">
        <f>IF(ISERROR(IF(C4="","",RANK(R4,$R$3:$S$6,0))),"",IF(C4="","",RANK(R4,$R$3:$S$6,0)))</f>
        <v/>
      </c>
      <c r="U4" s="8"/>
      <c r="V4" s="8"/>
      <c r="W4" s="6">
        <v>3</v>
      </c>
      <c r="X4" s="436" t="str">
        <f t="shared" si="0"/>
        <v/>
      </c>
      <c r="Y4" s="437"/>
      <c r="Z4" s="438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408">
        <f t="shared" ref="AK4:AK6" si="2">SUM(AH4:AJ4)-SUM(AM4:AO4)</f>
        <v>28</v>
      </c>
      <c r="AL4" s="409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76" t="str">
        <f>IF(GROUPS!J21="","",GROUPS!J21)</f>
        <v/>
      </c>
      <c r="D5" s="576"/>
      <c r="E5" s="577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80</v>
      </c>
      <c r="Q5" s="111">
        <f>IF(AND(U9="",T14="",T18=""),"",AP5)</f>
        <v>106</v>
      </c>
      <c r="R5" s="413">
        <f>IF(ISERROR(IF(AND(U9="",T14="",T18=""),"",SUM(AB5:AD5)+(N5-O5)/1000)+(AK5/10000)+(AG5/100000)),"",IF(AND(U9="",T14="",T18=""),"",SUM(AB5:AD5)+(N5-O5)/1000)+(AK5/10000)+(AG5/100000))</f>
        <v>3.9931999999999999</v>
      </c>
      <c r="S5" s="413"/>
      <c r="T5" s="112" t="str">
        <f>IF(ISERROR(IF(C5="","",RANK(R5,$R$3:$S$6,0))),"",IF(C5="","",RANK(R5,$R$3:$S$6,0)))</f>
        <v/>
      </c>
      <c r="U5" s="8"/>
      <c r="V5" s="8"/>
      <c r="W5" s="6">
        <v>4</v>
      </c>
      <c r="X5" s="436" t="str">
        <f t="shared" si="0"/>
        <v/>
      </c>
      <c r="Y5" s="437"/>
      <c r="Z5" s="438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80</v>
      </c>
      <c r="AH5" s="9">
        <f>G9+I9+K9+M9+O9+Q9+S9</f>
        <v>11</v>
      </c>
      <c r="AI5" s="9">
        <f>F14+H14+J14+L14+N14+P14+R14</f>
        <v>51</v>
      </c>
      <c r="AJ5" s="9">
        <f>F18+H18+J18+L18+N18+P18+R18</f>
        <v>18</v>
      </c>
      <c r="AK5" s="408">
        <f t="shared" si="2"/>
        <v>-26</v>
      </c>
      <c r="AL5" s="409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81" t="str">
        <f>IF(GROUPS!J22="","",GROUPS!J22)</f>
        <v/>
      </c>
      <c r="D6" s="581"/>
      <c r="E6" s="582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407">
        <f>IF(ISERROR(IF(AND(U10="",U14="",U17=""),"",SUM(AB6:AD6)+(N6-O6)/1000)+(AK6/10000)+(AG6/100000)),"",IF(AND(U10="",U14="",U17=""),"",SUM(AB6:AD6)+(N6-O6)/1000)+(AK6/10000)+(AG6/100000))</f>
        <v>2.9892199999999995</v>
      </c>
      <c r="S6" s="407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408">
        <f t="shared" si="2"/>
        <v>-45</v>
      </c>
      <c r="AL6" s="409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373</v>
      </c>
      <c r="Q7" s="127">
        <f>SUM(Q3:Q6)</f>
        <v>373</v>
      </c>
    </row>
    <row r="8" spans="2:47" ht="18.399999999999999" thickBot="1">
      <c r="B8" s="394" t="s">
        <v>7</v>
      </c>
      <c r="C8" s="399"/>
      <c r="D8" s="399"/>
      <c r="E8" s="395"/>
      <c r="F8" s="400" t="s">
        <v>8</v>
      </c>
      <c r="G8" s="401"/>
      <c r="H8" s="397" t="s">
        <v>9</v>
      </c>
      <c r="I8" s="401"/>
      <c r="J8" s="397" t="s">
        <v>10</v>
      </c>
      <c r="K8" s="401"/>
      <c r="L8" s="397" t="s">
        <v>11</v>
      </c>
      <c r="M8" s="401"/>
      <c r="N8" s="397" t="s">
        <v>12</v>
      </c>
      <c r="O8" s="401"/>
      <c r="P8" s="397" t="s">
        <v>13</v>
      </c>
      <c r="Q8" s="401"/>
      <c r="R8" s="397" t="s">
        <v>14</v>
      </c>
      <c r="S8" s="398"/>
      <c r="T8" s="394" t="s">
        <v>15</v>
      </c>
      <c r="U8" s="395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94" t="s">
        <v>16</v>
      </c>
      <c r="C12" s="399"/>
      <c r="D12" s="399"/>
      <c r="E12" s="395"/>
      <c r="F12" s="400" t="s">
        <v>8</v>
      </c>
      <c r="G12" s="401"/>
      <c r="H12" s="397" t="s">
        <v>9</v>
      </c>
      <c r="I12" s="401"/>
      <c r="J12" s="397" t="s">
        <v>10</v>
      </c>
      <c r="K12" s="401"/>
      <c r="L12" s="397" t="s">
        <v>11</v>
      </c>
      <c r="M12" s="401"/>
      <c r="N12" s="397" t="s">
        <v>12</v>
      </c>
      <c r="O12" s="401"/>
      <c r="P12" s="397" t="s">
        <v>13</v>
      </c>
      <c r="Q12" s="401"/>
      <c r="R12" s="397" t="s">
        <v>14</v>
      </c>
      <c r="S12" s="398"/>
      <c r="T12" s="394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9"/>
      <c r="D16" s="399"/>
      <c r="E16" s="395"/>
      <c r="F16" s="400" t="s">
        <v>8</v>
      </c>
      <c r="G16" s="401"/>
      <c r="H16" s="397" t="s">
        <v>9</v>
      </c>
      <c r="I16" s="401"/>
      <c r="J16" s="397" t="s">
        <v>10</v>
      </c>
      <c r="K16" s="401"/>
      <c r="L16" s="397" t="s">
        <v>11</v>
      </c>
      <c r="M16" s="401"/>
      <c r="N16" s="397" t="s">
        <v>12</v>
      </c>
      <c r="O16" s="401"/>
      <c r="P16" s="397" t="s">
        <v>13</v>
      </c>
      <c r="Q16" s="401"/>
      <c r="R16" s="397" t="s">
        <v>14</v>
      </c>
      <c r="S16" s="398"/>
      <c r="T16" s="394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187</v>
      </c>
    </row>
    <row r="21" spans="2:41"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BG52"/>
  <sheetViews>
    <sheetView tabSelected="1" topLeftCell="AF1" workbookViewId="0">
      <pane ySplit="1" topLeftCell="A12" activePane="bottomLeft" state="frozen"/>
      <selection activeCell="L1" sqref="L1"/>
      <selection pane="bottomLeft" activeCell="AN16" sqref="AN16"/>
    </sheetView>
  </sheetViews>
  <sheetFormatPr defaultRowHeight="15.75"/>
  <cols>
    <col min="1" max="1" width="0" hidden="1" customWidth="1"/>
    <col min="2" max="2" width="13" hidden="1" customWidth="1"/>
    <col min="3" max="3" width="0" hidden="1" customWidth="1"/>
    <col min="4" max="4" width="31.46484375" hidden="1" customWidth="1"/>
    <col min="5" max="5" width="4" hidden="1" customWidth="1"/>
    <col min="6" max="6" width="4" style="60" hidden="1" customWidth="1"/>
    <col min="7" max="7" width="9.6640625" hidden="1" customWidth="1"/>
    <col min="8" max="8" width="0" style="157" hidden="1" customWidth="1"/>
    <col min="9" max="9" width="31.46484375" style="54" hidden="1" customWidth="1"/>
    <col min="10" max="17" width="3" style="54" hidden="1" customWidth="1"/>
    <col min="18" max="18" width="9.1328125" style="283"/>
    <col min="19" max="19" width="38.1328125" style="54" customWidth="1"/>
    <col min="20" max="27" width="3" style="54" customWidth="1"/>
    <col min="28" max="28" width="9.1328125" style="286"/>
    <col min="29" max="29" width="42.53125" style="54" customWidth="1"/>
    <col min="30" max="37" width="3.1328125" style="54" customWidth="1"/>
    <col min="38" max="38" width="4.53125" style="283" customWidth="1"/>
    <col min="39" max="39" width="4.53125" style="39" customWidth="1"/>
    <col min="40" max="40" width="31.46484375" style="54" customWidth="1"/>
    <col min="41" max="48" width="3" style="54" customWidth="1"/>
    <col min="49" max="49" width="8.86328125" style="235"/>
    <col min="51" max="53" width="30.46484375" customWidth="1"/>
  </cols>
  <sheetData>
    <row r="1" spans="1:59" s="48" customFormat="1">
      <c r="C1" s="592" t="s">
        <v>61</v>
      </c>
      <c r="D1" s="593"/>
      <c r="E1" s="272"/>
      <c r="F1" s="273"/>
      <c r="H1" s="244" t="s">
        <v>70</v>
      </c>
      <c r="I1" s="49" t="s">
        <v>20</v>
      </c>
      <c r="J1" s="75" t="s">
        <v>8</v>
      </c>
      <c r="K1" s="75" t="s">
        <v>9</v>
      </c>
      <c r="L1" s="75" t="s">
        <v>10</v>
      </c>
      <c r="M1" s="75" t="s">
        <v>11</v>
      </c>
      <c r="N1" s="75" t="s">
        <v>12</v>
      </c>
      <c r="O1" s="75" t="s">
        <v>13</v>
      </c>
      <c r="P1" s="75" t="s">
        <v>14</v>
      </c>
      <c r="Q1" s="76" t="s">
        <v>19</v>
      </c>
      <c r="R1" s="282"/>
      <c r="S1" s="49" t="s">
        <v>21</v>
      </c>
      <c r="T1" s="75" t="s">
        <v>8</v>
      </c>
      <c r="U1" s="75" t="s">
        <v>9</v>
      </c>
      <c r="V1" s="75" t="s">
        <v>10</v>
      </c>
      <c r="W1" s="75" t="s">
        <v>11</v>
      </c>
      <c r="X1" s="75" t="s">
        <v>12</v>
      </c>
      <c r="Y1" s="75" t="s">
        <v>13</v>
      </c>
      <c r="Z1" s="75" t="s">
        <v>14</v>
      </c>
      <c r="AA1" s="76" t="s">
        <v>19</v>
      </c>
      <c r="AB1" s="235"/>
      <c r="AC1" s="49" t="s">
        <v>22</v>
      </c>
      <c r="AD1" s="75" t="s">
        <v>8</v>
      </c>
      <c r="AE1" s="75" t="s">
        <v>9</v>
      </c>
      <c r="AF1" s="75" t="s">
        <v>10</v>
      </c>
      <c r="AG1" s="75" t="s">
        <v>11</v>
      </c>
      <c r="AH1" s="75" t="s">
        <v>12</v>
      </c>
      <c r="AI1" s="75" t="s">
        <v>13</v>
      </c>
      <c r="AJ1" s="75" t="s">
        <v>14</v>
      </c>
      <c r="AK1" s="78" t="s">
        <v>19</v>
      </c>
      <c r="AL1" s="289"/>
      <c r="AM1" s="73"/>
      <c r="AN1" s="49" t="s">
        <v>23</v>
      </c>
      <c r="AO1" s="75" t="s">
        <v>8</v>
      </c>
      <c r="AP1" s="75" t="s">
        <v>9</v>
      </c>
      <c r="AQ1" s="75" t="s">
        <v>10</v>
      </c>
      <c r="AR1" s="75" t="s">
        <v>11</v>
      </c>
      <c r="AS1" s="75" t="s">
        <v>12</v>
      </c>
      <c r="AT1" s="75" t="s">
        <v>13</v>
      </c>
      <c r="AU1" s="75" t="s">
        <v>14</v>
      </c>
      <c r="AV1" s="76" t="s">
        <v>19</v>
      </c>
      <c r="AW1" s="235"/>
      <c r="AY1" s="56"/>
      <c r="AZ1" s="57"/>
      <c r="BA1" s="155"/>
      <c r="BB1" s="155"/>
      <c r="BC1" s="155"/>
      <c r="BD1" s="155"/>
      <c r="BE1" s="155"/>
      <c r="BF1" s="155"/>
      <c r="BG1" s="156"/>
    </row>
    <row r="2" spans="1:59" ht="16.149999999999999" thickBot="1">
      <c r="B2" s="180" t="s">
        <v>115</v>
      </c>
      <c r="C2" s="180" t="s">
        <v>70</v>
      </c>
    </row>
    <row r="3" spans="1:59">
      <c r="A3">
        <v>1</v>
      </c>
      <c r="B3" s="45" t="s">
        <v>25</v>
      </c>
      <c r="C3" s="45">
        <v>1</v>
      </c>
      <c r="D3" s="22" t="str">
        <f>IF(' I'!$X$2="","",' I'!$X$2)</f>
        <v/>
      </c>
      <c r="E3" s="54"/>
      <c r="F3" s="274"/>
      <c r="H3" s="58"/>
    </row>
    <row r="4" spans="1:59" ht="16.149999999999999" thickBot="1">
      <c r="A4">
        <v>2</v>
      </c>
      <c r="B4" s="47" t="s">
        <v>55</v>
      </c>
      <c r="C4" s="47">
        <v>2</v>
      </c>
      <c r="D4" s="23" t="str">
        <f>IF(' I'!$X$3="","",' I'!$X$3)</f>
        <v/>
      </c>
      <c r="E4" s="54"/>
      <c r="F4" s="153">
        <v>1</v>
      </c>
      <c r="G4">
        <v>1</v>
      </c>
      <c r="H4" s="299">
        <v>1</v>
      </c>
      <c r="I4" s="151" t="str">
        <f>IF(H4="","",VLOOKUP(H4,$C$3:$D$18,2,FALSE))</f>
        <v/>
      </c>
      <c r="J4" s="80"/>
      <c r="K4" s="80"/>
      <c r="L4" s="80"/>
      <c r="M4" s="80"/>
      <c r="N4" s="80"/>
      <c r="O4" s="80"/>
      <c r="P4" s="80"/>
      <c r="Q4" s="17" t="str">
        <f>IF(J4="","",SUMPRODUCT(--(J4:P4&gt;J5:P5)))</f>
        <v/>
      </c>
      <c r="R4" s="283">
        <v>1</v>
      </c>
    </row>
    <row r="5" spans="1:59">
      <c r="A5">
        <v>3</v>
      </c>
      <c r="B5" s="175" t="s">
        <v>27</v>
      </c>
      <c r="C5" s="175">
        <v>3</v>
      </c>
      <c r="D5" s="29" t="e">
        <f>IF(#REF!="","",#REF!)</f>
        <v>#REF!</v>
      </c>
      <c r="E5" s="54"/>
      <c r="F5" s="274"/>
      <c r="H5" s="245"/>
      <c r="I5" s="151" t="str">
        <f>IF(H5="","",VLOOKUP(H5,$C$3:$D$18,2,FALSE))</f>
        <v/>
      </c>
      <c r="J5" s="80"/>
      <c r="K5" s="80"/>
      <c r="L5" s="80"/>
      <c r="M5" s="80"/>
      <c r="N5" s="80"/>
      <c r="O5" s="80"/>
      <c r="P5" s="80"/>
      <c r="Q5" s="17" t="str">
        <f>IF(J4="","",SUMPRODUCT(--(J4:P4&lt;J5:P5)))</f>
        <v/>
      </c>
    </row>
    <row r="6" spans="1:59" ht="16.149999999999999" thickBot="1">
      <c r="A6">
        <v>4</v>
      </c>
      <c r="B6" s="177" t="s">
        <v>54</v>
      </c>
      <c r="C6" s="177">
        <v>4</v>
      </c>
      <c r="D6" s="28" t="e">
        <f>IF(#REF!="","",#REF!)</f>
        <v>#REF!</v>
      </c>
      <c r="E6" s="54"/>
      <c r="F6" s="274"/>
      <c r="H6" s="246"/>
      <c r="Q6" s="30"/>
      <c r="R6" s="284"/>
    </row>
    <row r="7" spans="1:59" ht="16.149999999999999" thickBot="1">
      <c r="A7">
        <v>5</v>
      </c>
      <c r="B7" s="45" t="s">
        <v>29</v>
      </c>
      <c r="C7" s="45">
        <v>5</v>
      </c>
      <c r="D7" s="22" t="str">
        <f>IF(' III'!$X$2="","",' III'!$X$2)</f>
        <v/>
      </c>
      <c r="E7" s="54"/>
      <c r="F7" s="274"/>
      <c r="H7" s="246"/>
      <c r="R7" s="284"/>
      <c r="S7" s="364" t="s">
        <v>847</v>
      </c>
      <c r="T7" s="363"/>
      <c r="U7" s="80"/>
      <c r="V7" s="80"/>
      <c r="W7" s="80"/>
      <c r="X7" s="80"/>
      <c r="Y7" s="80"/>
      <c r="Z7" s="80"/>
      <c r="AA7" s="17" t="str">
        <f>IF(T7="","",SUMPRODUCT(--(T7:Z7&gt;T8:Z8)))</f>
        <v/>
      </c>
      <c r="AB7" s="286">
        <v>9</v>
      </c>
    </row>
    <row r="8" spans="1:59" ht="16.149999999999999" thickBot="1">
      <c r="A8">
        <v>6</v>
      </c>
      <c r="B8" s="47" t="s">
        <v>53</v>
      </c>
      <c r="C8" s="47">
        <v>6</v>
      </c>
      <c r="D8" s="23" t="str">
        <f>IF(' III'!$X$3="","",' III'!$X$3)</f>
        <v/>
      </c>
      <c r="E8" s="54"/>
      <c r="F8" s="274"/>
      <c r="H8" s="246"/>
      <c r="R8" s="285"/>
      <c r="S8" s="365" t="str">
        <f>IF(Q10="","",IF(Q10&gt;Q11,I10,I11))</f>
        <v/>
      </c>
      <c r="T8" s="361"/>
      <c r="U8" s="361"/>
      <c r="V8" s="361"/>
      <c r="W8" s="361"/>
      <c r="X8" s="361"/>
      <c r="Y8" s="361"/>
      <c r="Z8" s="361"/>
      <c r="AA8" s="362" t="str">
        <f>IF(T7="","",SUMPRODUCT(--(T7:Z7&lt;T8:Z8)))</f>
        <v/>
      </c>
    </row>
    <row r="9" spans="1:59">
      <c r="A9">
        <v>7</v>
      </c>
      <c r="B9" s="175" t="s">
        <v>30</v>
      </c>
      <c r="C9" s="175">
        <v>7</v>
      </c>
      <c r="D9" s="29" t="str">
        <f>IF(IV!$X$2="","",IV!$X$2)</f>
        <v/>
      </c>
      <c r="E9" s="54"/>
      <c r="F9" s="274"/>
      <c r="H9" s="246"/>
      <c r="R9" s="284"/>
      <c r="AA9" s="30"/>
      <c r="AB9" s="287"/>
    </row>
    <row r="10" spans="1:59" ht="16.149999999999999" thickBot="1">
      <c r="A10">
        <v>8</v>
      </c>
      <c r="B10" s="177" t="s">
        <v>52</v>
      </c>
      <c r="C10" s="177">
        <v>8</v>
      </c>
      <c r="D10" s="28" t="str">
        <f>IF(IV!$X$3="","",IV!$X$3)</f>
        <v/>
      </c>
      <c r="E10" s="54"/>
      <c r="F10" s="274"/>
      <c r="H10" s="152"/>
      <c r="I10" s="151" t="str">
        <f>IF(H10="","",VLOOKUP(H10,$C$3:$D$18,2,FALSE))</f>
        <v/>
      </c>
      <c r="J10" s="80"/>
      <c r="K10" s="80"/>
      <c r="L10" s="80"/>
      <c r="M10" s="80"/>
      <c r="N10" s="80"/>
      <c r="O10" s="80"/>
      <c r="P10" s="80"/>
      <c r="Q10" s="17" t="str">
        <f>IF(J10="","",SUMPRODUCT(--(J10:P10&gt;J11:P11)))</f>
        <v/>
      </c>
      <c r="R10" s="283">
        <v>2</v>
      </c>
      <c r="AA10" s="30"/>
      <c r="AB10" s="287"/>
    </row>
    <row r="11" spans="1:59">
      <c r="A11">
        <v>9</v>
      </c>
      <c r="B11" s="45" t="s">
        <v>31</v>
      </c>
      <c r="C11" s="45">
        <v>9</v>
      </c>
      <c r="D11" s="22" t="str">
        <f>IF(V!$X$2="","",V!$X$2)</f>
        <v/>
      </c>
      <c r="E11" s="54"/>
      <c r="F11" s="153">
        <v>2</v>
      </c>
      <c r="G11" s="215" t="s">
        <v>122</v>
      </c>
      <c r="H11" s="245"/>
      <c r="I11" s="151" t="str">
        <f>IF(H11="","",VLOOKUP(H11,$C$3:$D$18,2,FALSE))</f>
        <v/>
      </c>
      <c r="J11" s="80"/>
      <c r="K11" s="80"/>
      <c r="L11" s="80"/>
      <c r="M11" s="80"/>
      <c r="N11" s="80"/>
      <c r="O11" s="80"/>
      <c r="P11" s="80"/>
      <c r="Q11" s="17" t="str">
        <f>IF(J10="","",SUMPRODUCT(--(J10:P10&lt;J11:P11)))</f>
        <v/>
      </c>
      <c r="AB11" s="287"/>
    </row>
    <row r="12" spans="1:59" ht="16.149999999999999" thickBot="1">
      <c r="A12">
        <v>10</v>
      </c>
      <c r="B12" s="47" t="s">
        <v>51</v>
      </c>
      <c r="C12" s="47">
        <v>10</v>
      </c>
      <c r="D12" s="23" t="str">
        <f>IF(V!$X$3="","",V!$X$3)</f>
        <v/>
      </c>
      <c r="E12" s="54"/>
      <c r="F12" s="274"/>
      <c r="H12" s="246"/>
      <c r="AB12" s="287"/>
      <c r="AZ12" s="44"/>
    </row>
    <row r="13" spans="1:59" s="37" customFormat="1">
      <c r="A13">
        <v>11</v>
      </c>
      <c r="B13" s="175" t="s">
        <v>32</v>
      </c>
      <c r="C13" s="175">
        <v>11</v>
      </c>
      <c r="D13" s="29" t="str">
        <f>IF(VI!$X$2="","",VI!$X$2)</f>
        <v/>
      </c>
      <c r="E13" s="54"/>
      <c r="F13" s="274"/>
      <c r="H13" s="246"/>
      <c r="I13" s="54"/>
      <c r="J13" s="54"/>
      <c r="K13" s="54"/>
      <c r="L13" s="54"/>
      <c r="M13" s="54"/>
      <c r="N13" s="54"/>
      <c r="O13" s="54"/>
      <c r="P13" s="54"/>
      <c r="Q13" s="30"/>
      <c r="R13" s="283"/>
      <c r="S13" s="54"/>
      <c r="T13" s="54"/>
      <c r="U13" s="54"/>
      <c r="V13" s="54"/>
      <c r="W13" s="54"/>
      <c r="X13" s="54"/>
      <c r="Y13" s="54"/>
      <c r="Z13" s="54"/>
      <c r="AA13" s="54"/>
      <c r="AB13" s="287"/>
      <c r="AC13" s="95" t="str">
        <f>S7</f>
        <v>Моника Стајковска - Сара Ризовска</v>
      </c>
      <c r="AD13" s="80">
        <v>11</v>
      </c>
      <c r="AE13" s="80">
        <v>11</v>
      </c>
      <c r="AF13" s="80">
        <v>11</v>
      </c>
      <c r="AG13" s="80"/>
      <c r="AH13" s="80"/>
      <c r="AI13" s="80"/>
      <c r="AJ13" s="80"/>
      <c r="AK13" s="17">
        <f>IF(AD13="","",SUMPRODUCT(--(AD13:AJ13&gt;AD14:AJ14)))</f>
        <v>3</v>
      </c>
      <c r="AL13" s="290">
        <v>13</v>
      </c>
      <c r="AM13" s="39"/>
      <c r="AN13" s="54"/>
      <c r="AO13" s="54"/>
      <c r="AP13" s="54"/>
      <c r="AQ13" s="54"/>
      <c r="AR13" s="54"/>
      <c r="AS13" s="54"/>
      <c r="AT13" s="54"/>
      <c r="AU13" s="54"/>
      <c r="AV13" s="54"/>
      <c r="AW13" s="292"/>
    </row>
    <row r="14" spans="1:59" ht="16.149999999999999" thickBot="1">
      <c r="A14">
        <v>12</v>
      </c>
      <c r="B14" s="177" t="s">
        <v>50</v>
      </c>
      <c r="C14" s="177">
        <v>12</v>
      </c>
      <c r="D14" s="28" t="str">
        <f>IF(VI!$X$3="","",VI!$X$3)</f>
        <v/>
      </c>
      <c r="E14" s="54"/>
      <c r="F14" s="274"/>
      <c r="H14" s="246"/>
      <c r="Q14" s="30"/>
      <c r="AB14" s="288"/>
      <c r="AC14" s="95" t="str">
        <f>IF(AA19="","",IF(AA19&gt;AA20,S19,S20))</f>
        <v>Елена Маркоска - Љубица Смилеска</v>
      </c>
      <c r="AD14" s="80">
        <v>2</v>
      </c>
      <c r="AE14" s="80">
        <v>2</v>
      </c>
      <c r="AF14" s="80">
        <v>3</v>
      </c>
      <c r="AG14" s="80"/>
      <c r="AH14" s="80"/>
      <c r="AI14" s="80"/>
      <c r="AJ14" s="80"/>
      <c r="AK14" s="17">
        <f>IF(AD13="","",SUMPRODUCT(--(AD13:AJ13&lt;AD14:AJ14)))</f>
        <v>0</v>
      </c>
      <c r="AL14" s="290"/>
    </row>
    <row r="15" spans="1:59">
      <c r="A15">
        <v>13</v>
      </c>
      <c r="B15" s="45" t="s">
        <v>33</v>
      </c>
      <c r="C15" s="45">
        <v>13</v>
      </c>
      <c r="D15" s="22" t="e">
        <f>IF(#REF!="","",#REF!)</f>
        <v>#REF!</v>
      </c>
      <c r="E15" s="54"/>
      <c r="F15" s="274"/>
      <c r="H15" s="246"/>
      <c r="AB15" s="287"/>
      <c r="AK15" s="84"/>
      <c r="AZ15" s="594" t="str">
        <f>IF(AV25="","",IF(AV25&gt;AV26,AN25,AN26))</f>
        <v>Моника Стајковска - Сара Ризовска</v>
      </c>
    </row>
    <row r="16" spans="1:59" ht="16.149999999999999" thickBot="1">
      <c r="A16">
        <v>14</v>
      </c>
      <c r="B16" s="47" t="s">
        <v>49</v>
      </c>
      <c r="C16" s="47">
        <v>14</v>
      </c>
      <c r="D16" s="23" t="e">
        <f>IF(#REF!="","",#REF!)</f>
        <v>#REF!</v>
      </c>
      <c r="E16" s="54"/>
      <c r="F16" s="153">
        <v>3</v>
      </c>
      <c r="G16" s="215" t="s">
        <v>122</v>
      </c>
      <c r="H16" s="152"/>
      <c r="I16" s="151" t="str">
        <f>IF(H16="","",VLOOKUP(H16,$C$3:$D$18,2,FALSE))</f>
        <v/>
      </c>
      <c r="J16" s="80"/>
      <c r="K16" s="80"/>
      <c r="L16" s="80"/>
      <c r="M16" s="80"/>
      <c r="N16" s="80"/>
      <c r="O16" s="80"/>
      <c r="P16" s="80"/>
      <c r="Q16" s="17" t="str">
        <f>IF(J16="","",SUMPRODUCT(--(J16:P16&gt;J17:P17)))</f>
        <v/>
      </c>
      <c r="R16" s="283">
        <v>3</v>
      </c>
      <c r="AB16" s="287"/>
      <c r="AK16" s="85"/>
      <c r="AY16" s="594" t="str">
        <f>IF(AV25="","",IF(AV25&lt;AV26,AN25,AN26))</f>
        <v>Лена Гидалова  - Матеа Смолиќ</v>
      </c>
      <c r="AZ16" s="594"/>
      <c r="BA16" s="595" t="str">
        <f>IF(AV25=AV26,"",IF(AV34=AV35,AN34,IF(AV34&gt;AV35,AN34,AN35)))</f>
        <v>Елена Маркоска - Љубица Смилеска</v>
      </c>
    </row>
    <row r="17" spans="1:54" s="37" customFormat="1">
      <c r="A17">
        <v>15</v>
      </c>
      <c r="B17" s="175" t="s">
        <v>34</v>
      </c>
      <c r="C17" s="175">
        <v>15</v>
      </c>
      <c r="D17" s="29" t="str">
        <f>IF(VIII!$X$2="","",VIII!$X$2)</f>
        <v/>
      </c>
      <c r="E17" s="54"/>
      <c r="F17" s="274"/>
      <c r="H17" s="245"/>
      <c r="I17" s="151" t="str">
        <f>IF(H17="","",VLOOKUP(H17,$C$3:$D$18,2,FALSE))</f>
        <v/>
      </c>
      <c r="J17" s="80"/>
      <c r="K17" s="80"/>
      <c r="L17" s="80"/>
      <c r="M17" s="80"/>
      <c r="N17" s="80"/>
      <c r="O17" s="80"/>
      <c r="P17" s="80"/>
      <c r="Q17" s="17" t="str">
        <f>IF(J16="","",SUMPRODUCT(--(J16:P16&lt;J17:P17)))</f>
        <v/>
      </c>
      <c r="R17" s="283"/>
      <c r="S17" s="54"/>
      <c r="T17" s="54"/>
      <c r="U17" s="54"/>
      <c r="V17" s="54"/>
      <c r="W17" s="54"/>
      <c r="X17" s="54"/>
      <c r="Y17" s="54"/>
      <c r="Z17" s="54"/>
      <c r="AA17" s="54"/>
      <c r="AB17" s="287"/>
      <c r="AC17" s="54"/>
      <c r="AD17" s="54"/>
      <c r="AE17" s="54"/>
      <c r="AF17" s="54"/>
      <c r="AG17" s="54"/>
      <c r="AH17" s="54"/>
      <c r="AI17" s="54"/>
      <c r="AJ17" s="54"/>
      <c r="AK17" s="85"/>
      <c r="AL17" s="283"/>
      <c r="AM17" s="39"/>
      <c r="AN17" s="54"/>
      <c r="AO17" s="54"/>
      <c r="AP17" s="54"/>
      <c r="AQ17" s="54"/>
      <c r="AR17" s="54"/>
      <c r="AS17" s="54"/>
      <c r="AT17" s="54"/>
      <c r="AU17" s="54"/>
      <c r="AV17" s="30"/>
      <c r="AW17" s="292"/>
      <c r="AY17" s="594"/>
      <c r="AZ17" s="594"/>
      <c r="BA17" s="595"/>
    </row>
    <row r="18" spans="1:54" ht="16.149999999999999" thickBot="1">
      <c r="A18">
        <v>16</v>
      </c>
      <c r="B18" s="47" t="s">
        <v>57</v>
      </c>
      <c r="C18" s="47">
        <v>16</v>
      </c>
      <c r="D18" s="27" t="str">
        <f>IF(VIII!$X$3="","",VIII!$X$3)</f>
        <v/>
      </c>
      <c r="E18" s="54"/>
      <c r="F18" s="274"/>
      <c r="H18" s="246"/>
      <c r="R18" s="284"/>
      <c r="AB18" s="287"/>
      <c r="AK18" s="85"/>
      <c r="AV18" s="30"/>
      <c r="AY18" s="594"/>
      <c r="BA18" s="595"/>
    </row>
    <row r="19" spans="1:54" ht="16.149999999999999" thickBot="1">
      <c r="A19" s="39"/>
      <c r="B19" s="39"/>
      <c r="C19" s="58"/>
      <c r="D19" s="54"/>
      <c r="E19" s="54"/>
      <c r="F19" s="274"/>
      <c r="H19" s="246"/>
      <c r="R19" s="284"/>
      <c r="S19" s="364" t="s">
        <v>848</v>
      </c>
      <c r="T19" s="80">
        <v>11</v>
      </c>
      <c r="U19" s="80">
        <v>11</v>
      </c>
      <c r="V19" s="80">
        <v>11</v>
      </c>
      <c r="W19" s="80"/>
      <c r="X19" s="80"/>
      <c r="Y19" s="80"/>
      <c r="Z19" s="80"/>
      <c r="AA19" s="17">
        <f>IF(T19="","",SUMPRODUCT(--(T19:Z19&gt;T20:Z20)))</f>
        <v>3</v>
      </c>
      <c r="AB19" s="286">
        <v>10</v>
      </c>
      <c r="AK19" s="85"/>
      <c r="AW19" s="286"/>
      <c r="AX19" s="39"/>
      <c r="BA19" s="596" t="str">
        <f>IF(AV25=AV26,"",IF(OR(AV34&gt;AV35,AV34&lt;AV35),"",AN35))</f>
        <v>Верица Јанкулоска - Матеа Трајкоска</v>
      </c>
    </row>
    <row r="20" spans="1:54" ht="16.149999999999999" thickBot="1">
      <c r="A20" s="39"/>
      <c r="B20" s="39"/>
      <c r="C20" s="58"/>
      <c r="D20" s="54"/>
      <c r="E20" s="54"/>
      <c r="F20" s="274"/>
      <c r="H20" s="246"/>
      <c r="R20" s="285"/>
      <c r="S20" s="364" t="s">
        <v>849</v>
      </c>
      <c r="T20" s="80">
        <v>6</v>
      </c>
      <c r="U20" s="80">
        <v>9</v>
      </c>
      <c r="V20" s="80">
        <v>2</v>
      </c>
      <c r="W20" s="80"/>
      <c r="X20" s="80"/>
      <c r="Y20" s="80"/>
      <c r="Z20" s="80"/>
      <c r="AA20" s="17">
        <f>IF(T19="","",SUMPRODUCT(--(T19:Z19&lt;T20:Z20)))</f>
        <v>0</v>
      </c>
      <c r="AK20" s="85"/>
      <c r="AW20" s="286"/>
      <c r="AX20" s="39"/>
      <c r="AZ20" s="598" t="s">
        <v>58</v>
      </c>
      <c r="BA20" s="596"/>
    </row>
    <row r="21" spans="1:54" s="37" customFormat="1" ht="16.149999999999999" thickBot="1">
      <c r="A21" s="39"/>
      <c r="B21" s="45" t="s">
        <v>25</v>
      </c>
      <c r="C21" s="293" t="s">
        <v>170</v>
      </c>
      <c r="D21" s="276" t="str">
        <f>IF(D3="","",D3)</f>
        <v/>
      </c>
      <c r="E21" s="269"/>
      <c r="F21" s="274"/>
      <c r="H21" s="246"/>
      <c r="I21" s="54"/>
      <c r="J21" s="54"/>
      <c r="K21" s="54"/>
      <c r="L21" s="54"/>
      <c r="M21" s="54"/>
      <c r="N21" s="54"/>
      <c r="O21" s="54"/>
      <c r="P21" s="54"/>
      <c r="Q21" s="30"/>
      <c r="R21" s="284"/>
      <c r="S21" s="54"/>
      <c r="T21" s="54"/>
      <c r="U21" s="54"/>
      <c r="V21" s="54"/>
      <c r="W21" s="54"/>
      <c r="X21" s="54"/>
      <c r="Y21" s="54"/>
      <c r="Z21" s="54"/>
      <c r="AA21" s="54"/>
      <c r="AB21" s="286"/>
      <c r="AC21" s="54"/>
      <c r="AD21" s="54"/>
      <c r="AE21" s="54"/>
      <c r="AF21" s="54"/>
      <c r="AG21" s="54"/>
      <c r="AH21" s="54"/>
      <c r="AI21" s="54"/>
      <c r="AJ21" s="54"/>
      <c r="AK21" s="85"/>
      <c r="AL21" s="283"/>
      <c r="AM21" s="39"/>
      <c r="AN21" s="54"/>
      <c r="AO21" s="54"/>
      <c r="AP21" s="54"/>
      <c r="AQ21" s="54"/>
      <c r="AR21" s="54"/>
      <c r="AS21" s="54"/>
      <c r="AT21" s="54"/>
      <c r="AU21" s="54"/>
      <c r="AV21" s="54"/>
      <c r="AW21" s="286"/>
      <c r="AX21" s="39"/>
      <c r="AY21" s="601" t="s">
        <v>59</v>
      </c>
      <c r="AZ21" s="599"/>
      <c r="BA21" s="597"/>
    </row>
    <row r="22" spans="1:54" ht="16.149999999999999" thickBot="1">
      <c r="A22" s="39"/>
      <c r="B22" s="47" t="s">
        <v>27</v>
      </c>
      <c r="C22" s="294" t="s">
        <v>171</v>
      </c>
      <c r="D22" s="279" t="e">
        <f>IF(D5="","",D5)</f>
        <v>#REF!</v>
      </c>
      <c r="E22" s="269"/>
      <c r="F22" s="153"/>
      <c r="H22" s="152"/>
      <c r="I22" s="151" t="str">
        <f>IF(H22="","",VLOOKUP(H22,$C$3:$D$18,2,FALSE))</f>
        <v/>
      </c>
      <c r="J22" s="80"/>
      <c r="K22" s="80"/>
      <c r="L22" s="80"/>
      <c r="M22" s="80"/>
      <c r="N22" s="80"/>
      <c r="O22" s="80"/>
      <c r="P22" s="80"/>
      <c r="Q22" s="17" t="str">
        <f>IF(J22="","",SUMPRODUCT(--(J22:P22&gt;J23:P23)))</f>
        <v/>
      </c>
      <c r="R22" s="283">
        <v>4</v>
      </c>
      <c r="AK22" s="85"/>
      <c r="AW22" s="286"/>
      <c r="AX22" s="39"/>
      <c r="AY22" s="602"/>
      <c r="AZ22" s="599"/>
      <c r="BA22" s="604" t="s">
        <v>60</v>
      </c>
    </row>
    <row r="23" spans="1:54" ht="16.149999999999999" thickBot="1">
      <c r="A23" s="39"/>
      <c r="B23" s="175" t="s">
        <v>29</v>
      </c>
      <c r="C23" s="293" t="str">
        <f>IF(OR(H11=5,H16=5,H23=5),"U","D")</f>
        <v>D</v>
      </c>
      <c r="D23" s="270" t="str">
        <f>IF(D7="","",D7)</f>
        <v/>
      </c>
      <c r="E23" s="269"/>
      <c r="F23" s="153">
        <v>4</v>
      </c>
      <c r="G23">
        <v>5.7</v>
      </c>
      <c r="H23" s="245"/>
      <c r="I23" s="151" t="str">
        <f>IF(H23="","",VLOOKUP(H23,$C$3:$D$18,2,FALSE))</f>
        <v/>
      </c>
      <c r="J23" s="80"/>
      <c r="K23" s="80"/>
      <c r="L23" s="80"/>
      <c r="M23" s="80"/>
      <c r="N23" s="80"/>
      <c r="O23" s="80"/>
      <c r="P23" s="80"/>
      <c r="Q23" s="17" t="str">
        <f>IF(J22="","",SUMPRODUCT(--(J22:P22&lt;J23:P23)))</f>
        <v/>
      </c>
      <c r="AK23" s="85"/>
      <c r="AW23" s="286"/>
      <c r="AX23" s="39"/>
      <c r="AY23" s="603"/>
      <c r="AZ23" s="600"/>
      <c r="BA23" s="605"/>
    </row>
    <row r="24" spans="1:54" ht="16.149999999999999" thickBot="1">
      <c r="A24" s="39"/>
      <c r="B24" s="177" t="s">
        <v>30</v>
      </c>
      <c r="C24" s="294" t="str">
        <f>IF(OR(H11=7,H16=7,H23=7),"U","D")</f>
        <v>D</v>
      </c>
      <c r="D24" s="271" t="str">
        <f>IF(D9="","",D9)</f>
        <v/>
      </c>
      <c r="E24" s="269"/>
      <c r="F24" s="274"/>
      <c r="H24" s="246"/>
      <c r="AK24" s="85"/>
      <c r="AW24" s="286"/>
      <c r="AX24" s="39"/>
    </row>
    <row r="25" spans="1:54" s="37" customFormat="1">
      <c r="A25" s="39"/>
      <c r="B25" s="45" t="s">
        <v>31</v>
      </c>
      <c r="C25" s="293" t="str">
        <f>IF(OR(H11=9,H16=9,H23=9),"U","D")</f>
        <v>D</v>
      </c>
      <c r="D25" s="280" t="str">
        <f>IF(D11="","",D11)</f>
        <v/>
      </c>
      <c r="E25" s="269"/>
      <c r="F25" s="274"/>
      <c r="H25" s="246"/>
      <c r="I25" s="54"/>
      <c r="J25" s="54"/>
      <c r="K25" s="54"/>
      <c r="L25" s="54"/>
      <c r="M25" s="54"/>
      <c r="N25" s="54"/>
      <c r="O25" s="54"/>
      <c r="P25" s="54"/>
      <c r="Q25" s="54"/>
      <c r="R25" s="283"/>
      <c r="S25" s="54"/>
      <c r="T25" s="54"/>
      <c r="U25" s="54"/>
      <c r="V25" s="54"/>
      <c r="W25" s="54"/>
      <c r="X25" s="54"/>
      <c r="Y25" s="54"/>
      <c r="Z25" s="54"/>
      <c r="AA25" s="30"/>
      <c r="AB25" s="286"/>
      <c r="AC25" s="54"/>
      <c r="AD25" s="54"/>
      <c r="AE25" s="54"/>
      <c r="AF25" s="54"/>
      <c r="AG25" s="54"/>
      <c r="AH25" s="54"/>
      <c r="AI25" s="54"/>
      <c r="AJ25" s="54"/>
      <c r="AK25" s="85"/>
      <c r="AL25" s="283"/>
      <c r="AM25" s="39"/>
      <c r="AN25" s="97" t="str">
        <f>IF(AK13="","",IF(AK13&gt;AK14,AC13,AC14))</f>
        <v>Моника Стајковска - Сара Ризовска</v>
      </c>
      <c r="AO25" s="80">
        <v>14</v>
      </c>
      <c r="AP25" s="80">
        <v>11</v>
      </c>
      <c r="AQ25" s="80">
        <v>11</v>
      </c>
      <c r="AR25" s="80">
        <v>11</v>
      </c>
      <c r="AS25" s="80"/>
      <c r="AT25" s="80"/>
      <c r="AU25" s="80"/>
      <c r="AV25" s="17">
        <f>IF(AO25="","",SUMPRODUCT(--(AO25:AU25&gt;AO26:AU26)))</f>
        <v>3</v>
      </c>
      <c r="AW25" s="286">
        <v>16</v>
      </c>
      <c r="AX25" s="39"/>
    </row>
    <row r="26" spans="1:54">
      <c r="A26" s="39"/>
      <c r="B26" s="46" t="s">
        <v>32</v>
      </c>
      <c r="C26" s="295" t="str">
        <f>IF(OR(H11=11,H16=11,H23=11),"U","D")</f>
        <v>D</v>
      </c>
      <c r="D26" s="277" t="str">
        <f>IF(D13="","",D13)</f>
        <v/>
      </c>
      <c r="E26" s="269"/>
      <c r="F26" s="281"/>
      <c r="G26" s="190"/>
      <c r="H26" s="246"/>
      <c r="AA26" s="30"/>
      <c r="AK26" s="85"/>
      <c r="AL26" s="291"/>
      <c r="AM26" s="68"/>
      <c r="AN26" s="97" t="str">
        <f>IF(AK37="","",IF(AK37&gt;AK38,AC37,AC38))</f>
        <v>Лена Гидалова  - Матеа Смолиќ</v>
      </c>
      <c r="AO26" s="80">
        <v>16</v>
      </c>
      <c r="AP26" s="80">
        <v>8</v>
      </c>
      <c r="AQ26" s="80">
        <v>5</v>
      </c>
      <c r="AR26" s="80">
        <v>9</v>
      </c>
      <c r="AS26" s="80"/>
      <c r="AT26" s="80"/>
      <c r="AU26" s="80"/>
      <c r="AV26" s="17">
        <f>IF(AO25="","",SUMPRODUCT(--(AO25:AU25&lt;AO26:AU26)))</f>
        <v>1</v>
      </c>
      <c r="AW26" s="286"/>
      <c r="AX26" s="39"/>
    </row>
    <row r="27" spans="1:54">
      <c r="B27" s="46" t="s">
        <v>33</v>
      </c>
      <c r="C27" s="295" t="str">
        <f>IF(OR(H11=13,H16=13,H23=13),"U","D")</f>
        <v>D</v>
      </c>
      <c r="D27" s="277" t="e">
        <f>IF(D15="","",D15)</f>
        <v>#REF!</v>
      </c>
      <c r="E27" s="269"/>
      <c r="F27" s="274"/>
      <c r="H27" s="58"/>
      <c r="AK27" s="85"/>
      <c r="AM27" s="41"/>
      <c r="AW27" s="286"/>
      <c r="AX27" s="585" t="s">
        <v>73</v>
      </c>
      <c r="AY27" s="586"/>
      <c r="AZ27" s="586"/>
      <c r="BA27" s="586"/>
      <c r="BB27" s="587"/>
    </row>
    <row r="28" spans="1:54" ht="16.149999999999999" thickBot="1">
      <c r="B28" s="47" t="s">
        <v>34</v>
      </c>
      <c r="C28" s="294" t="str">
        <f>IF(OR(H11=15,H16=15,H23=15),"U","D")</f>
        <v>D</v>
      </c>
      <c r="D28" s="278" t="str">
        <f>IF(D17="","",D17)</f>
        <v/>
      </c>
      <c r="E28" s="269"/>
      <c r="F28" s="153">
        <v>5</v>
      </c>
      <c r="G28">
        <v>5.7</v>
      </c>
      <c r="H28" s="152"/>
      <c r="I28" s="151" t="str">
        <f>IF(H28="","",VLOOKUP(H28,$C$3:$D$18,2,FALSE))</f>
        <v/>
      </c>
      <c r="J28" s="80"/>
      <c r="K28" s="80"/>
      <c r="L28" s="80"/>
      <c r="M28" s="80"/>
      <c r="N28" s="80"/>
      <c r="O28" s="80"/>
      <c r="P28" s="80"/>
      <c r="Q28" s="17" t="str">
        <f>IF(J28="","",SUMPRODUCT(--(J28:P28&gt;J29:P29)))</f>
        <v/>
      </c>
      <c r="R28" s="283">
        <v>5</v>
      </c>
      <c r="AK28" s="85"/>
      <c r="AM28" s="41"/>
      <c r="AW28" s="286"/>
      <c r="AX28" s="213">
        <v>1</v>
      </c>
      <c r="AY28" s="214" t="s">
        <v>74</v>
      </c>
      <c r="AZ28" s="588" t="str">
        <f>IF(AV25="","",IF(AV25&gt;AV26,AN25,AN26))</f>
        <v>Моника Стајковска - Сара Ризовска</v>
      </c>
      <c r="BA28" s="588"/>
      <c r="BB28" s="588"/>
    </row>
    <row r="29" spans="1:54" s="37" customFormat="1">
      <c r="C29" s="53"/>
      <c r="D29" s="54"/>
      <c r="E29" s="54"/>
      <c r="F29" s="153"/>
      <c r="H29" s="245"/>
      <c r="I29" s="151" t="str">
        <f>IF(H29="","",VLOOKUP(H29,$C$3:$D$18,2,FALSE))</f>
        <v/>
      </c>
      <c r="J29" s="80"/>
      <c r="K29" s="80"/>
      <c r="L29" s="80"/>
      <c r="M29" s="80"/>
      <c r="N29" s="80"/>
      <c r="O29" s="80"/>
      <c r="P29" s="80"/>
      <c r="Q29" s="17" t="str">
        <f>IF(J28="","",SUMPRODUCT(--(J28:P28&lt;J29:P29)))</f>
        <v/>
      </c>
      <c r="R29" s="283"/>
      <c r="S29" s="54"/>
      <c r="T29" s="54"/>
      <c r="U29" s="54"/>
      <c r="V29" s="54"/>
      <c r="W29" s="54"/>
      <c r="X29" s="54"/>
      <c r="Y29" s="54"/>
      <c r="Z29" s="54"/>
      <c r="AA29" s="54"/>
      <c r="AB29" s="286"/>
      <c r="AC29" s="54"/>
      <c r="AD29" s="54"/>
      <c r="AE29" s="54"/>
      <c r="AF29" s="54"/>
      <c r="AG29" s="54"/>
      <c r="AH29" s="54"/>
      <c r="AI29" s="54"/>
      <c r="AJ29" s="54"/>
      <c r="AK29" s="85"/>
      <c r="AL29" s="283"/>
      <c r="AM29" s="41"/>
      <c r="AN29" s="54"/>
      <c r="AO29" s="54"/>
      <c r="AP29" s="54"/>
      <c r="AQ29" s="54"/>
      <c r="AR29" s="54"/>
      <c r="AS29" s="54"/>
      <c r="AT29" s="54"/>
      <c r="AU29" s="54"/>
      <c r="AV29" s="54"/>
      <c r="AW29" s="286"/>
      <c r="AX29" s="92">
        <v>2</v>
      </c>
      <c r="AY29" s="93" t="s">
        <v>71</v>
      </c>
      <c r="AZ29" s="589" t="str">
        <f>IF(AV25="","",IF(AV25&lt;AV26,AN25,AN26))</f>
        <v>Лена Гидалова  - Матеа Смолиќ</v>
      </c>
      <c r="BA29" s="589"/>
      <c r="BB29" s="589"/>
    </row>
    <row r="30" spans="1:54" ht="16.149999999999999" thickBot="1">
      <c r="C30" s="53"/>
      <c r="D30" s="54"/>
      <c r="E30" s="54"/>
      <c r="F30" s="153"/>
      <c r="H30" s="246"/>
      <c r="Q30" s="30"/>
      <c r="R30" s="284"/>
      <c r="AK30" s="85"/>
      <c r="AM30" s="41"/>
      <c r="AN30" s="43" t="s">
        <v>56</v>
      </c>
      <c r="AW30" s="286"/>
      <c r="AX30" s="88">
        <v>3</v>
      </c>
      <c r="AY30" s="20" t="str">
        <f>IF(AV34="","Semi-Finalist","Third Place")</f>
        <v>Semi-Finalist</v>
      </c>
      <c r="AZ30" s="590" t="str">
        <f>IF(AV25=AV26,"",IF(AV34=AV35,AN34,IF(AV34&gt;AV35,AN34,AN35)))</f>
        <v>Елена Маркоска - Љубица Смилеска</v>
      </c>
      <c r="BA30" s="590"/>
      <c r="BB30" s="590"/>
    </row>
    <row r="31" spans="1:54" ht="16.149999999999999" thickBot="1">
      <c r="B31" s="45" t="s">
        <v>55</v>
      </c>
      <c r="C31" s="296" t="str">
        <f>IF(C21="","",IF(C21="U","D","U"))</f>
        <v>D</v>
      </c>
      <c r="D31" s="276" t="str">
        <f>IF(D4="","",D4)</f>
        <v/>
      </c>
      <c r="E31" s="269"/>
      <c r="F31" s="153"/>
      <c r="H31" s="246"/>
      <c r="R31" s="284"/>
      <c r="S31" s="364" t="s">
        <v>850</v>
      </c>
      <c r="T31" s="80">
        <v>6</v>
      </c>
      <c r="U31" s="80">
        <v>9</v>
      </c>
      <c r="V31" s="80">
        <v>2</v>
      </c>
      <c r="W31" s="80"/>
      <c r="X31" s="80"/>
      <c r="Y31" s="80"/>
      <c r="Z31" s="80"/>
      <c r="AA31" s="17">
        <f>IF(T31="","",SUMPRODUCT(--(T31:Z31&gt;T32:Z32)))</f>
        <v>0</v>
      </c>
      <c r="AB31" s="286">
        <v>11</v>
      </c>
      <c r="AK31" s="85"/>
      <c r="AM31" s="41"/>
      <c r="AW31" s="286"/>
      <c r="AX31" s="91" t="str">
        <f>IF(AV35="","3","4")</f>
        <v>3</v>
      </c>
      <c r="AY31" s="20" t="str">
        <f>IF(AV35="","Semi-Finalist","Fourth Place")</f>
        <v>Semi-Finalist</v>
      </c>
      <c r="AZ31" s="590" t="str">
        <f>IF(AV25=AV26,"",IF(AV34=AV35,AN35,IF(AV34&lt;AV35,AN34,AN35)))</f>
        <v>Верица Јанкулоска - Матеа Трајкоска</v>
      </c>
      <c r="BA31" s="590"/>
      <c r="BB31" s="590"/>
    </row>
    <row r="32" spans="1:54" ht="16.149999999999999" thickBot="1">
      <c r="B32" s="46" t="s">
        <v>54</v>
      </c>
      <c r="C32" s="297" t="str">
        <f t="shared" ref="C32:C38" si="0">IF(C22="","",IF(C22="U","D","U"))</f>
        <v>U</v>
      </c>
      <c r="D32" s="277" t="e">
        <f>IF(D6="","",D6)</f>
        <v>#REF!</v>
      </c>
      <c r="E32" s="269"/>
      <c r="F32" s="153"/>
      <c r="H32" s="246"/>
      <c r="R32" s="285"/>
      <c r="S32" s="364" t="s">
        <v>851</v>
      </c>
      <c r="T32" s="80">
        <v>11</v>
      </c>
      <c r="U32" s="80">
        <v>11</v>
      </c>
      <c r="V32" s="80">
        <v>11</v>
      </c>
      <c r="W32" s="80"/>
      <c r="X32" s="80"/>
      <c r="Y32" s="80"/>
      <c r="Z32" s="80"/>
      <c r="AA32" s="17">
        <f>IF(T31="","",SUMPRODUCT(--(T31:Z31&lt;T32:Z32)))</f>
        <v>3</v>
      </c>
      <c r="AK32" s="85"/>
      <c r="AM32" s="41"/>
      <c r="AW32" s="286"/>
      <c r="AX32" s="89">
        <v>5</v>
      </c>
      <c r="AY32" s="90" t="s">
        <v>72</v>
      </c>
      <c r="AZ32" s="591" t="str">
        <f>IF(AA7="","",IF(AA7&lt;AA8,S7,S8))</f>
        <v/>
      </c>
      <c r="BA32" s="591"/>
      <c r="BB32" s="591"/>
    </row>
    <row r="33" spans="2:54" s="37" customFormat="1">
      <c r="B33" s="46" t="s">
        <v>53</v>
      </c>
      <c r="C33" s="297" t="str">
        <f t="shared" si="0"/>
        <v>U</v>
      </c>
      <c r="D33" s="277" t="str">
        <f>IF(D8="","",D8)</f>
        <v/>
      </c>
      <c r="E33" s="269"/>
      <c r="F33" s="153"/>
      <c r="H33" s="246"/>
      <c r="I33" s="54"/>
      <c r="J33" s="54"/>
      <c r="K33" s="54"/>
      <c r="L33" s="54"/>
      <c r="M33" s="54"/>
      <c r="N33" s="54"/>
      <c r="O33" s="54"/>
      <c r="P33" s="54"/>
      <c r="Q33" s="54"/>
      <c r="R33" s="284"/>
      <c r="S33" s="54"/>
      <c r="T33" s="54"/>
      <c r="U33" s="54"/>
      <c r="V33" s="54"/>
      <c r="W33" s="54"/>
      <c r="X33" s="54"/>
      <c r="Y33" s="54"/>
      <c r="Z33" s="54"/>
      <c r="AA33" s="54"/>
      <c r="AB33" s="287"/>
      <c r="AC33" s="54"/>
      <c r="AD33" s="54"/>
      <c r="AE33" s="54"/>
      <c r="AF33" s="54"/>
      <c r="AG33" s="54"/>
      <c r="AH33" s="54"/>
      <c r="AI33" s="54"/>
      <c r="AJ33" s="54"/>
      <c r="AK33" s="85"/>
      <c r="AL33" s="283"/>
      <c r="AM33" s="41"/>
      <c r="AN33" s="54"/>
      <c r="AO33" s="54"/>
      <c r="AP33" s="54"/>
      <c r="AQ33" s="54"/>
      <c r="AR33" s="54"/>
      <c r="AS33" s="54"/>
      <c r="AT33" s="54"/>
      <c r="AU33" s="54"/>
      <c r="AV33" s="54"/>
      <c r="AW33" s="286"/>
      <c r="AX33" s="89">
        <v>5</v>
      </c>
      <c r="AY33" s="90" t="s">
        <v>72</v>
      </c>
      <c r="AZ33" s="591" t="str">
        <f>IF(AA19="","",IF(AA19&lt;AA20,S19,S20))</f>
        <v xml:space="preserve">Елена Белџигеровска - Натали Бејковска </v>
      </c>
      <c r="BA33" s="591"/>
      <c r="BB33" s="591"/>
    </row>
    <row r="34" spans="2:54">
      <c r="B34" s="46" t="s">
        <v>52</v>
      </c>
      <c r="C34" s="297" t="str">
        <f t="shared" si="0"/>
        <v>U</v>
      </c>
      <c r="D34" s="277" t="str">
        <f>IF(D10="","",D10)</f>
        <v/>
      </c>
      <c r="E34" s="269"/>
      <c r="F34" s="153"/>
      <c r="H34" s="152"/>
      <c r="I34" s="151" t="str">
        <f>IF(H34="","",VLOOKUP(H34,$C$3:$D$18,2,FALSE))</f>
        <v/>
      </c>
      <c r="J34" s="80"/>
      <c r="K34" s="80"/>
      <c r="L34" s="80"/>
      <c r="M34" s="80"/>
      <c r="N34" s="80"/>
      <c r="O34" s="80"/>
      <c r="P34" s="80"/>
      <c r="Q34" s="17" t="str">
        <f>IF(J34="","",SUMPRODUCT(--(J34:P34&gt;J35:P35)))</f>
        <v/>
      </c>
      <c r="R34" s="283">
        <v>6</v>
      </c>
      <c r="AB34" s="287"/>
      <c r="AK34" s="85"/>
      <c r="AM34" s="65"/>
      <c r="AN34" s="98" t="str">
        <f>IF(AK13="","",IF(AK13&lt;AK14,AC13,AC14))</f>
        <v>Елена Маркоска - Љубица Смилеска</v>
      </c>
      <c r="AO34" s="80"/>
      <c r="AP34" s="80"/>
      <c r="AQ34" s="80"/>
      <c r="AR34" s="80"/>
      <c r="AS34" s="80"/>
      <c r="AT34" s="80"/>
      <c r="AU34" s="80"/>
      <c r="AV34" s="17" t="str">
        <f>IF(AO34="","",SUMPRODUCT(--(AO34:AU34&gt;AO35:AU35)))</f>
        <v/>
      </c>
      <c r="AW34" s="286">
        <v>15</v>
      </c>
      <c r="AX34" s="89">
        <v>5</v>
      </c>
      <c r="AY34" s="90" t="s">
        <v>72</v>
      </c>
      <c r="AZ34" s="591" t="str">
        <f>IF(AA31="","",IF(AA31&lt;AA32,S31,S32))</f>
        <v>Ива Трајковски -  Калина Митева</v>
      </c>
      <c r="BA34" s="591"/>
      <c r="BB34" s="591"/>
    </row>
    <row r="35" spans="2:54">
      <c r="B35" s="46" t="s">
        <v>51</v>
      </c>
      <c r="C35" s="297" t="str">
        <f t="shared" si="0"/>
        <v>U</v>
      </c>
      <c r="D35" s="277" t="str">
        <f>IF(D12="","",D12)</f>
        <v/>
      </c>
      <c r="E35" s="269"/>
      <c r="F35" s="153">
        <v>6</v>
      </c>
      <c r="G35" s="215" t="s">
        <v>122</v>
      </c>
      <c r="H35" s="245"/>
      <c r="I35" s="151" t="str">
        <f>IF(H35="","",VLOOKUP(H35,$C$3:$D$18,2,FALSE))</f>
        <v/>
      </c>
      <c r="J35" s="80"/>
      <c r="K35" s="80"/>
      <c r="L35" s="80"/>
      <c r="M35" s="80"/>
      <c r="N35" s="80"/>
      <c r="O35" s="80"/>
      <c r="P35" s="80"/>
      <c r="Q35" s="17" t="str">
        <f>IF(J34="","",SUMPRODUCT(--(J34:P34&lt;J35:P35)))</f>
        <v/>
      </c>
      <c r="AB35" s="287"/>
      <c r="AK35" s="85"/>
      <c r="AN35" s="98" t="str">
        <f>IF(AK37="","",IF(AK37&lt;AK38,AC37,AC38))</f>
        <v>Верица Јанкулоска - Матеа Трајкоска</v>
      </c>
      <c r="AO35" s="80"/>
      <c r="AP35" s="80"/>
      <c r="AQ35" s="80"/>
      <c r="AR35" s="80"/>
      <c r="AS35" s="80"/>
      <c r="AT35" s="80"/>
      <c r="AU35" s="80"/>
      <c r="AV35" s="17" t="str">
        <f>IF(AO34="","",SUMPRODUCT(--(AO34:AU34&lt;AO35:AU35)))</f>
        <v/>
      </c>
      <c r="AW35" s="286"/>
      <c r="AX35" s="89">
        <v>5</v>
      </c>
      <c r="AY35" s="90" t="s">
        <v>72</v>
      </c>
      <c r="AZ35" s="591" t="str">
        <f>IF(AA43="","",IF(AA43&lt;AA44,S43,S44))</f>
        <v/>
      </c>
      <c r="BA35" s="591"/>
      <c r="BB35" s="591"/>
    </row>
    <row r="36" spans="2:54">
      <c r="B36" s="46" t="s">
        <v>50</v>
      </c>
      <c r="C36" s="297" t="str">
        <f t="shared" si="0"/>
        <v>U</v>
      </c>
      <c r="D36" s="277" t="str">
        <f>IF(D14="","",D14)</f>
        <v/>
      </c>
      <c r="E36" s="269"/>
      <c r="F36" s="153"/>
      <c r="H36" s="246"/>
      <c r="AB36" s="287"/>
      <c r="AK36" s="86"/>
      <c r="AW36" s="286"/>
      <c r="AX36" s="94">
        <v>9</v>
      </c>
      <c r="AY36" s="21" t="s">
        <v>20</v>
      </c>
      <c r="AZ36" s="584" t="str">
        <f>IF(Q4="","",IF(Q4&lt;Q5,I4,I5))</f>
        <v/>
      </c>
      <c r="BA36" s="584"/>
      <c r="BB36" s="584"/>
    </row>
    <row r="37" spans="2:54" s="37" customFormat="1">
      <c r="B37" s="46" t="s">
        <v>49</v>
      </c>
      <c r="C37" s="297" t="str">
        <f t="shared" si="0"/>
        <v>U</v>
      </c>
      <c r="D37" s="277" t="e">
        <f>IF(D16="","",D16)</f>
        <v>#REF!</v>
      </c>
      <c r="E37" s="269"/>
      <c r="F37" s="153"/>
      <c r="H37" s="246"/>
      <c r="I37" s="54"/>
      <c r="J37" s="54"/>
      <c r="K37" s="54"/>
      <c r="L37" s="54"/>
      <c r="M37" s="54"/>
      <c r="N37" s="54"/>
      <c r="O37" s="54"/>
      <c r="P37" s="54"/>
      <c r="Q37" s="30"/>
      <c r="R37" s="283"/>
      <c r="S37" s="54"/>
      <c r="T37" s="54"/>
      <c r="U37" s="54"/>
      <c r="V37" s="54"/>
      <c r="W37" s="54"/>
      <c r="X37" s="54"/>
      <c r="Y37" s="54"/>
      <c r="Z37" s="54"/>
      <c r="AA37" s="54"/>
      <c r="AB37" s="287"/>
      <c r="AC37" s="95" t="str">
        <f>IF(AA31="","",IF(AA31&gt;AA32,S31,S32))</f>
        <v>Верица Јанкулоска - Матеа Трајкоска</v>
      </c>
      <c r="AD37" s="80">
        <v>4</v>
      </c>
      <c r="AE37" s="80">
        <v>1</v>
      </c>
      <c r="AF37" s="80">
        <v>2</v>
      </c>
      <c r="AG37" s="80"/>
      <c r="AH37" s="80"/>
      <c r="AI37" s="80"/>
      <c r="AJ37" s="80"/>
      <c r="AK37" s="17">
        <f>IF(AD37="","",SUMPRODUCT(--(AD37:AJ37&gt;AD38:AJ38)))</f>
        <v>0</v>
      </c>
      <c r="AL37" s="290">
        <v>14</v>
      </c>
      <c r="AM37" s="39"/>
      <c r="AN37" s="54"/>
      <c r="AO37" s="54"/>
      <c r="AP37" s="54"/>
      <c r="AQ37" s="54"/>
      <c r="AR37" s="54"/>
      <c r="AS37" s="54"/>
      <c r="AT37" s="54"/>
      <c r="AU37" s="54"/>
      <c r="AV37" s="54"/>
      <c r="AW37" s="286"/>
      <c r="AX37" s="94">
        <v>9</v>
      </c>
      <c r="AY37" s="21" t="s">
        <v>20</v>
      </c>
      <c r="AZ37" s="584" t="str">
        <f>IF(Q10="","",IF(Q10&lt;Q11,I10,I11))</f>
        <v/>
      </c>
      <c r="BA37" s="584"/>
      <c r="BB37" s="584"/>
    </row>
    <row r="38" spans="2:54" ht="16.149999999999999" thickBot="1">
      <c r="B38" s="47" t="s">
        <v>57</v>
      </c>
      <c r="C38" s="298" t="str">
        <f t="shared" si="0"/>
        <v>U</v>
      </c>
      <c r="D38" s="278" t="str">
        <f>IF(D18="","",D18)</f>
        <v/>
      </c>
      <c r="E38" s="269"/>
      <c r="F38" s="153"/>
      <c r="H38" s="246"/>
      <c r="Q38" s="30"/>
      <c r="AB38" s="288"/>
      <c r="AC38" s="95" t="str">
        <f>S44</f>
        <v>Лена Гидалова  - Матеа Смолиќ</v>
      </c>
      <c r="AD38" s="80">
        <v>11</v>
      </c>
      <c r="AE38" s="80">
        <v>11</v>
      </c>
      <c r="AF38" s="80">
        <v>11</v>
      </c>
      <c r="AG38" s="80"/>
      <c r="AH38" s="80"/>
      <c r="AI38" s="80"/>
      <c r="AJ38" s="80"/>
      <c r="AK38" s="17">
        <f>IF(AD37="","",SUMPRODUCT(--(AD37:AJ37&lt;AD38:AJ38)))</f>
        <v>3</v>
      </c>
      <c r="AL38" s="290"/>
      <c r="AW38" s="286"/>
      <c r="AX38" s="94">
        <v>9</v>
      </c>
      <c r="AY38" s="21" t="s">
        <v>20</v>
      </c>
      <c r="AZ38" s="584" t="str">
        <f>IF(Q16="","",IF(Q16&lt;Q17,I16,I17))</f>
        <v/>
      </c>
      <c r="BA38" s="584"/>
      <c r="BB38" s="584"/>
    </row>
    <row r="39" spans="2:54">
      <c r="F39" s="268"/>
      <c r="H39" s="246"/>
      <c r="AB39" s="287"/>
      <c r="AW39" s="286"/>
      <c r="AX39" s="94">
        <v>9</v>
      </c>
      <c r="AY39" s="21" t="s">
        <v>20</v>
      </c>
      <c r="AZ39" s="584" t="str">
        <f>IF(Q22="","",IF(Q22&lt;Q23,I22,I23))</f>
        <v/>
      </c>
      <c r="BA39" s="584"/>
      <c r="BB39" s="584"/>
    </row>
    <row r="40" spans="2:54">
      <c r="F40" s="268">
        <v>7</v>
      </c>
      <c r="G40" s="215" t="s">
        <v>122</v>
      </c>
      <c r="H40" s="152"/>
      <c r="I40" s="151" t="str">
        <f>IF(H40="","",VLOOKUP(H40,$C$3:$D$18,2,FALSE))</f>
        <v/>
      </c>
      <c r="J40" s="80"/>
      <c r="K40" s="80"/>
      <c r="L40" s="80"/>
      <c r="M40" s="80"/>
      <c r="N40" s="80"/>
      <c r="O40" s="80"/>
      <c r="P40" s="80"/>
      <c r="Q40" s="17" t="str">
        <f>IF(J40="","",SUMPRODUCT(--(J40:P40&gt;J41:P41)))</f>
        <v/>
      </c>
      <c r="R40" s="283">
        <v>7</v>
      </c>
      <c r="AB40" s="287"/>
      <c r="AW40" s="286"/>
      <c r="AX40" s="94">
        <v>9</v>
      </c>
      <c r="AY40" s="21" t="s">
        <v>20</v>
      </c>
      <c r="AZ40" s="584" t="str">
        <f>IF(Q28="","",IF(Q28&lt;Q29,I28,I29))</f>
        <v/>
      </c>
      <c r="BA40" s="584"/>
      <c r="BB40" s="584"/>
    </row>
    <row r="41" spans="2:54" s="37" customFormat="1">
      <c r="F41" s="275"/>
      <c r="H41" s="245"/>
      <c r="I41" s="151" t="str">
        <f>IF(H41="","",VLOOKUP(H41,$C$3:$D$18,2,FALSE))</f>
        <v/>
      </c>
      <c r="J41" s="80"/>
      <c r="K41" s="80"/>
      <c r="L41" s="80"/>
      <c r="M41" s="80"/>
      <c r="N41" s="80"/>
      <c r="O41" s="80"/>
      <c r="P41" s="80"/>
      <c r="Q41" s="17" t="str">
        <f>IF(J40="","",SUMPRODUCT(--(J40:P40&lt;J41:P41)))</f>
        <v/>
      </c>
      <c r="R41" s="283"/>
      <c r="S41" s="54"/>
      <c r="T41" s="54"/>
      <c r="U41" s="54"/>
      <c r="V41" s="54"/>
      <c r="W41" s="54"/>
      <c r="X41" s="54"/>
      <c r="Y41" s="54"/>
      <c r="Z41" s="54"/>
      <c r="AA41" s="30"/>
      <c r="AB41" s="287"/>
      <c r="AC41" s="54"/>
      <c r="AD41" s="54"/>
      <c r="AE41" s="54"/>
      <c r="AF41" s="54"/>
      <c r="AG41" s="54"/>
      <c r="AH41" s="54"/>
      <c r="AI41" s="54"/>
      <c r="AJ41" s="54"/>
      <c r="AK41" s="54"/>
      <c r="AL41" s="283"/>
      <c r="AM41" s="39"/>
      <c r="AN41" s="54"/>
      <c r="AO41" s="54"/>
      <c r="AP41" s="54"/>
      <c r="AQ41" s="54"/>
      <c r="AR41" s="54"/>
      <c r="AS41" s="54"/>
      <c r="AT41" s="54"/>
      <c r="AU41" s="54"/>
      <c r="AV41" s="54"/>
      <c r="AW41" s="286"/>
      <c r="AX41" s="94">
        <v>9</v>
      </c>
      <c r="AY41" s="21" t="s">
        <v>20</v>
      </c>
      <c r="AZ41" s="584" t="str">
        <f>IF(Q34="","",IF(Q34&lt;Q35,I34,I35))</f>
        <v/>
      </c>
      <c r="BA41" s="584"/>
      <c r="BB41" s="584"/>
    </row>
    <row r="42" spans="2:54">
      <c r="F42" s="268"/>
      <c r="H42" s="246"/>
      <c r="R42" s="284"/>
      <c r="AA42" s="30"/>
      <c r="AB42" s="287"/>
      <c r="AW42" s="286"/>
      <c r="AX42" s="94">
        <v>9</v>
      </c>
      <c r="AY42" s="21" t="s">
        <v>20</v>
      </c>
      <c r="AZ42" s="584" t="str">
        <f>IF(Q40="","",IF(Q40&lt;Q41,I40,I41))</f>
        <v/>
      </c>
      <c r="BA42" s="584"/>
      <c r="BB42" s="584"/>
    </row>
    <row r="43" spans="2:54">
      <c r="F43" s="268"/>
      <c r="H43" s="246"/>
      <c r="R43" s="284"/>
      <c r="S43" s="361" t="str">
        <f>IF(Q40="","",IF(Q40&gt;Q41,I40,I41))</f>
        <v/>
      </c>
      <c r="T43" s="361"/>
      <c r="U43" s="361"/>
      <c r="V43" s="361"/>
      <c r="W43" s="361"/>
      <c r="X43" s="361"/>
      <c r="Y43" s="361"/>
      <c r="Z43" s="361"/>
      <c r="AA43" s="362" t="str">
        <f>IF(T43="","",SUMPRODUCT(--(T43:Z43&gt;T44:Z44)))</f>
        <v/>
      </c>
      <c r="AB43" s="286">
        <v>12</v>
      </c>
      <c r="AW43" s="286"/>
      <c r="AX43" s="94">
        <v>9</v>
      </c>
      <c r="AY43" s="21" t="s">
        <v>20</v>
      </c>
      <c r="AZ43" s="584" t="str">
        <f>IF(Q46="","",IF(Q46&lt;Q47,I46,I47))</f>
        <v/>
      </c>
      <c r="BA43" s="584"/>
      <c r="BB43" s="584"/>
    </row>
    <row r="44" spans="2:54" ht="16.149999999999999" thickBot="1">
      <c r="F44" s="268"/>
      <c r="H44" s="246"/>
      <c r="R44" s="285"/>
      <c r="S44" s="366" t="s">
        <v>852</v>
      </c>
      <c r="T44" s="80"/>
      <c r="U44" s="80"/>
      <c r="V44" s="80"/>
      <c r="W44" s="80"/>
      <c r="X44" s="80"/>
      <c r="Y44" s="80"/>
      <c r="Z44" s="80"/>
      <c r="AA44" s="17" t="str">
        <f>IF(T43="","",SUMPRODUCT(--(T43:Z43&lt;T44:Z44)))</f>
        <v/>
      </c>
      <c r="AW44" s="286"/>
      <c r="AX44" s="39"/>
    </row>
    <row r="45" spans="2:54" s="37" customFormat="1">
      <c r="F45" s="275"/>
      <c r="H45" s="246"/>
      <c r="I45" s="54"/>
      <c r="J45" s="54"/>
      <c r="K45" s="54"/>
      <c r="L45" s="54"/>
      <c r="M45" s="54"/>
      <c r="N45" s="54"/>
      <c r="O45" s="54"/>
      <c r="P45" s="54"/>
      <c r="Q45" s="30"/>
      <c r="R45" s="284"/>
      <c r="S45" s="54"/>
      <c r="T45" s="54"/>
      <c r="U45" s="54"/>
      <c r="V45" s="54"/>
      <c r="W45" s="54"/>
      <c r="X45" s="54"/>
      <c r="Y45" s="54"/>
      <c r="Z45" s="54"/>
      <c r="AA45" s="54"/>
      <c r="AB45" s="286"/>
      <c r="AC45" s="54"/>
      <c r="AD45" s="54"/>
      <c r="AE45" s="54"/>
      <c r="AF45" s="54"/>
      <c r="AG45" s="54"/>
      <c r="AH45" s="54"/>
      <c r="AI45" s="54"/>
      <c r="AJ45" s="54"/>
      <c r="AK45" s="54"/>
      <c r="AL45" s="283"/>
      <c r="AM45" s="39"/>
      <c r="AN45" s="54"/>
      <c r="AO45" s="54"/>
      <c r="AP45" s="54"/>
      <c r="AQ45" s="54"/>
      <c r="AR45" s="54"/>
      <c r="AS45" s="54"/>
      <c r="AT45" s="54"/>
      <c r="AU45" s="54"/>
      <c r="AV45" s="54"/>
      <c r="AW45" s="286"/>
      <c r="AX45" s="39"/>
    </row>
    <row r="46" spans="2:54">
      <c r="F46" s="268"/>
      <c r="H46" s="152"/>
      <c r="I46" s="151" t="str">
        <f>IF(H46="","",VLOOKUP(H46,$C$3:$D$18,2,FALSE))</f>
        <v/>
      </c>
      <c r="J46" s="80"/>
      <c r="K46" s="80"/>
      <c r="L46" s="80"/>
      <c r="M46" s="80"/>
      <c r="N46" s="80"/>
      <c r="O46" s="80"/>
      <c r="P46" s="80"/>
      <c r="Q46" s="17" t="str">
        <f>IF(J46="","",SUMPRODUCT(--(J46:P46&gt;J47:P47)))</f>
        <v/>
      </c>
      <c r="R46" s="283">
        <v>8</v>
      </c>
      <c r="AW46" s="286"/>
      <c r="AX46" s="39"/>
    </row>
    <row r="47" spans="2:54">
      <c r="F47" s="268">
        <v>8</v>
      </c>
      <c r="G47">
        <v>3</v>
      </c>
      <c r="H47" s="300"/>
      <c r="I47" s="151" t="str">
        <f>IF(H47="","",VLOOKUP(H47,$C$3:$D$18,2,FALSE))</f>
        <v/>
      </c>
      <c r="J47" s="80"/>
      <c r="K47" s="80"/>
      <c r="L47" s="80"/>
      <c r="M47" s="80"/>
      <c r="N47" s="80"/>
      <c r="O47" s="80"/>
      <c r="P47" s="80"/>
      <c r="Q47" s="17" t="str">
        <f>IF(J46="","",SUMPRODUCT(--(J46:P46&lt;J47:P47)))</f>
        <v/>
      </c>
      <c r="AW47" s="286"/>
      <c r="AX47" s="39"/>
    </row>
    <row r="48" spans="2:54">
      <c r="H48" s="247"/>
      <c r="AW48" s="286"/>
      <c r="AX48" s="39"/>
    </row>
    <row r="49" spans="6:54" s="37" customFormat="1">
      <c r="F49" s="61"/>
      <c r="H49" s="158"/>
      <c r="I49" s="54"/>
      <c r="J49" s="54"/>
      <c r="K49" s="54"/>
      <c r="L49" s="54"/>
      <c r="M49" s="54"/>
      <c r="N49" s="54"/>
      <c r="O49" s="54"/>
      <c r="P49" s="54"/>
      <c r="Q49" s="54"/>
      <c r="R49" s="283"/>
      <c r="S49" s="54"/>
      <c r="T49" s="54"/>
      <c r="U49" s="54"/>
      <c r="V49" s="54"/>
      <c r="W49" s="54"/>
      <c r="X49" s="54"/>
      <c r="Y49" s="54"/>
      <c r="Z49" s="54"/>
      <c r="AA49" s="54"/>
      <c r="AB49" s="286"/>
      <c r="AC49" s="54"/>
      <c r="AD49" s="54"/>
      <c r="AE49" s="54"/>
      <c r="AF49" s="54"/>
      <c r="AG49" s="54"/>
      <c r="AH49" s="54"/>
      <c r="AI49" s="54"/>
      <c r="AJ49" s="54"/>
      <c r="AK49" s="54"/>
      <c r="AL49" s="283"/>
      <c r="AM49" s="39"/>
      <c r="AN49" s="54"/>
      <c r="AO49" s="54"/>
      <c r="AP49" s="54"/>
      <c r="AQ49" s="54"/>
      <c r="AR49" s="54"/>
      <c r="AS49" s="54"/>
      <c r="AT49" s="54"/>
      <c r="AU49" s="54"/>
      <c r="AV49" s="30"/>
      <c r="AW49" s="292"/>
    </row>
    <row r="50" spans="6:54">
      <c r="AY50" s="55"/>
      <c r="AZ50" s="583"/>
      <c r="BA50" s="583"/>
      <c r="BB50" s="583"/>
    </row>
    <row r="51" spans="6:54">
      <c r="AY51" s="55"/>
      <c r="AZ51" s="583"/>
      <c r="BA51" s="583"/>
      <c r="BB51" s="583"/>
    </row>
    <row r="52" spans="6:54">
      <c r="AY52" s="55"/>
      <c r="AZ52" s="583"/>
      <c r="BA52" s="583"/>
      <c r="BB52" s="583"/>
    </row>
  </sheetData>
  <mergeCells count="28">
    <mergeCell ref="C1:D1"/>
    <mergeCell ref="AZ15:AZ17"/>
    <mergeCell ref="AY16:AY18"/>
    <mergeCell ref="BA16:BA18"/>
    <mergeCell ref="BA19:BA21"/>
    <mergeCell ref="AZ20:AZ23"/>
    <mergeCell ref="AY21:AY23"/>
    <mergeCell ref="BA22:BA23"/>
    <mergeCell ref="AZ38:BB38"/>
    <mergeCell ref="AX27:BB27"/>
    <mergeCell ref="AZ28:BB28"/>
    <mergeCell ref="AZ29:BB29"/>
    <mergeCell ref="AZ30:BB30"/>
    <mergeCell ref="AZ31:BB31"/>
    <mergeCell ref="AZ32:BB32"/>
    <mergeCell ref="AZ33:BB33"/>
    <mergeCell ref="AZ34:BB34"/>
    <mergeCell ref="AZ35:BB35"/>
    <mergeCell ref="AZ36:BB36"/>
    <mergeCell ref="AZ37:BB37"/>
    <mergeCell ref="AZ51:BB51"/>
    <mergeCell ref="AZ52:BB52"/>
    <mergeCell ref="AZ39:BB39"/>
    <mergeCell ref="AZ40:BB40"/>
    <mergeCell ref="AZ41:BB41"/>
    <mergeCell ref="AZ42:BB42"/>
    <mergeCell ref="AZ43:BB43"/>
    <mergeCell ref="AZ50:BB50"/>
  </mergeCells>
  <conditionalFormatting sqref="C21:C28">
    <cfRule type="containsText" dxfId="2" priority="2" operator="containsText" text="U">
      <formula>NOT(ISERROR(SEARCH("U",C21)))</formula>
    </cfRule>
    <cfRule type="colorScale" priority="6">
      <colorScale>
        <cfvo type="num" val="&quot;D&quot;"/>
        <cfvo type="num" val="&quot;U&quot;"/>
        <color rgb="FFFFFF00"/>
        <color rgb="FFFF0000"/>
      </colorScale>
    </cfRule>
  </conditionalFormatting>
  <conditionalFormatting sqref="C23">
    <cfRule type="expression" dxfId="1" priority="3">
      <formula>IF(OR(H11=5,H16=5,H23=5),"U","D")</formula>
    </cfRule>
  </conditionalFormatting>
  <conditionalFormatting sqref="C31:C38">
    <cfRule type="containsText" dxfId="0" priority="1" operator="containsText" text="U">
      <formula>NOT(ISERROR(SEARCH("U",C31)))</formula>
    </cfRule>
  </conditionalFormatting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5"/>
  <sheetViews>
    <sheetView workbookViewId="0">
      <selection activeCell="E3" sqref="B3:T34"/>
    </sheetView>
  </sheetViews>
  <sheetFormatPr defaultRowHeight="14.25"/>
  <cols>
    <col min="1" max="1" width="8.86328125" style="215"/>
    <col min="2" max="3" width="24.1328125" style="218" customWidth="1"/>
    <col min="4" max="4" width="21.33203125" style="222" customWidth="1"/>
  </cols>
  <sheetData>
    <row r="1" spans="1:4">
      <c r="A1" s="219" t="s">
        <v>116</v>
      </c>
      <c r="B1" s="220" t="s">
        <v>117</v>
      </c>
      <c r="C1" s="220" t="s">
        <v>118</v>
      </c>
      <c r="D1" s="179"/>
    </row>
    <row r="2" spans="1:4" ht="15.75">
      <c r="A2" s="318">
        <v>1</v>
      </c>
      <c r="B2" s="319" t="s">
        <v>195</v>
      </c>
      <c r="C2" s="320" t="s">
        <v>196</v>
      </c>
      <c r="D2" s="249"/>
    </row>
    <row r="3" spans="1:4" ht="15.75">
      <c r="A3" s="318">
        <v>2</v>
      </c>
      <c r="B3" s="189" t="s">
        <v>197</v>
      </c>
      <c r="C3" s="80" t="s">
        <v>198</v>
      </c>
      <c r="D3" s="249"/>
    </row>
    <row r="4" spans="1:4" ht="15.75">
      <c r="A4" s="318">
        <v>3</v>
      </c>
      <c r="B4" s="189" t="s">
        <v>199</v>
      </c>
      <c r="C4" s="80" t="s">
        <v>200</v>
      </c>
      <c r="D4" s="249"/>
    </row>
    <row r="5" spans="1:4" ht="15.75">
      <c r="A5" s="318">
        <v>4</v>
      </c>
      <c r="B5" s="179" t="s">
        <v>201</v>
      </c>
      <c r="C5" s="80" t="s">
        <v>202</v>
      </c>
      <c r="D5" s="249"/>
    </row>
    <row r="6" spans="1:4" ht="15.75">
      <c r="A6" s="318">
        <v>5</v>
      </c>
      <c r="B6" s="179" t="s">
        <v>203</v>
      </c>
      <c r="C6" s="321" t="s">
        <v>204</v>
      </c>
      <c r="D6" s="249"/>
    </row>
    <row r="7" spans="1:4" ht="15.75">
      <c r="A7" s="318">
        <v>6</v>
      </c>
      <c r="B7" s="322" t="s">
        <v>205</v>
      </c>
      <c r="C7" s="80" t="s">
        <v>200</v>
      </c>
      <c r="D7" s="249"/>
    </row>
    <row r="8" spans="1:4" ht="15.75">
      <c r="A8" s="318">
        <v>7</v>
      </c>
      <c r="B8" s="179" t="s">
        <v>206</v>
      </c>
      <c r="C8" s="80" t="s">
        <v>200</v>
      </c>
      <c r="D8" s="249"/>
    </row>
    <row r="9" spans="1:4" ht="15.75">
      <c r="A9" s="318">
        <v>8</v>
      </c>
      <c r="B9" s="179" t="s">
        <v>207</v>
      </c>
      <c r="C9" s="80" t="s">
        <v>208</v>
      </c>
      <c r="D9" s="249"/>
    </row>
    <row r="10" spans="1:4" ht="15.75">
      <c r="A10" s="318">
        <v>9</v>
      </c>
      <c r="B10" s="322" t="s">
        <v>209</v>
      </c>
      <c r="C10" s="321" t="s">
        <v>200</v>
      </c>
      <c r="D10" s="249"/>
    </row>
    <row r="11" spans="1:4" ht="15.75">
      <c r="A11" s="318">
        <v>10</v>
      </c>
      <c r="B11" s="179" t="s">
        <v>210</v>
      </c>
      <c r="C11" s="321" t="s">
        <v>211</v>
      </c>
      <c r="D11" s="249"/>
    </row>
    <row r="12" spans="1:4" ht="15.75">
      <c r="A12" s="318">
        <v>11</v>
      </c>
      <c r="B12" s="322" t="s">
        <v>212</v>
      </c>
      <c r="C12" s="80" t="s">
        <v>202</v>
      </c>
      <c r="D12" s="249"/>
    </row>
    <row r="13" spans="1:4" ht="15.75">
      <c r="A13" s="318">
        <v>12</v>
      </c>
      <c r="B13" s="179" t="s">
        <v>213</v>
      </c>
      <c r="C13" s="80" t="s">
        <v>202</v>
      </c>
      <c r="D13" s="249"/>
    </row>
    <row r="14" spans="1:4" ht="15.75">
      <c r="A14" s="318">
        <v>13</v>
      </c>
      <c r="B14" s="179" t="s">
        <v>214</v>
      </c>
      <c r="C14" s="80" t="s">
        <v>202</v>
      </c>
      <c r="D14" s="249"/>
    </row>
    <row r="15" spans="1:4" ht="15.75">
      <c r="A15" s="318">
        <v>14</v>
      </c>
      <c r="B15" s="179" t="s">
        <v>215</v>
      </c>
      <c r="C15" s="80" t="s">
        <v>202</v>
      </c>
      <c r="D15" s="249"/>
    </row>
    <row r="16" spans="1:4" ht="15.75">
      <c r="A16" s="318">
        <v>15</v>
      </c>
      <c r="B16" s="179" t="s">
        <v>216</v>
      </c>
      <c r="C16" s="80" t="s">
        <v>202</v>
      </c>
      <c r="D16" s="249"/>
    </row>
    <row r="17" spans="1:4" ht="15.75">
      <c r="A17" s="321">
        <v>16</v>
      </c>
      <c r="B17" s="322" t="s">
        <v>217</v>
      </c>
      <c r="C17" s="80" t="s">
        <v>211</v>
      </c>
      <c r="D17" s="249"/>
    </row>
    <row r="18" spans="1:4" ht="15.75">
      <c r="A18" s="318">
        <v>17</v>
      </c>
      <c r="B18" s="179" t="s">
        <v>218</v>
      </c>
      <c r="C18" s="80" t="s">
        <v>202</v>
      </c>
      <c r="D18" s="249"/>
    </row>
    <row r="19" spans="1:4" ht="15.75">
      <c r="A19" s="318">
        <v>18</v>
      </c>
      <c r="B19" s="179" t="s">
        <v>219</v>
      </c>
      <c r="C19" s="80" t="s">
        <v>202</v>
      </c>
      <c r="D19" s="249"/>
    </row>
    <row r="20" spans="1:4" ht="15.75">
      <c r="A20" s="318">
        <v>19</v>
      </c>
      <c r="B20" s="322" t="s">
        <v>220</v>
      </c>
      <c r="C20" s="321" t="s">
        <v>202</v>
      </c>
      <c r="D20" s="249"/>
    </row>
    <row r="21" spans="1:4" ht="15.75">
      <c r="A21" s="318">
        <v>20</v>
      </c>
      <c r="B21" s="322" t="s">
        <v>221</v>
      </c>
      <c r="C21" s="321" t="s">
        <v>202</v>
      </c>
      <c r="D21" s="249"/>
    </row>
    <row r="22" spans="1:4" ht="15.75">
      <c r="A22" s="318">
        <v>21</v>
      </c>
      <c r="B22" s="322" t="s">
        <v>222</v>
      </c>
      <c r="C22" s="321" t="s">
        <v>202</v>
      </c>
      <c r="D22" s="249"/>
    </row>
    <row r="23" spans="1:4" ht="15.75">
      <c r="A23" s="318">
        <v>22</v>
      </c>
      <c r="B23" s="322" t="s">
        <v>223</v>
      </c>
      <c r="C23" s="321" t="s">
        <v>202</v>
      </c>
      <c r="D23" s="249"/>
    </row>
    <row r="24" spans="1:4" ht="15.75">
      <c r="A24" s="321">
        <v>23</v>
      </c>
      <c r="B24" s="322" t="s">
        <v>224</v>
      </c>
      <c r="C24" s="321" t="s">
        <v>202</v>
      </c>
      <c r="D24" s="249"/>
    </row>
    <row r="25" spans="1:4" ht="15.75">
      <c r="A25" s="318">
        <v>24</v>
      </c>
      <c r="B25" s="322" t="s">
        <v>225</v>
      </c>
      <c r="C25" s="321" t="s">
        <v>202</v>
      </c>
      <c r="D25" s="249"/>
    </row>
    <row r="26" spans="1:4" ht="15.75">
      <c r="A26" s="321">
        <v>25</v>
      </c>
      <c r="B26" s="322" t="s">
        <v>226</v>
      </c>
      <c r="C26" s="321" t="s">
        <v>202</v>
      </c>
      <c r="D26" s="249"/>
    </row>
    <row r="27" spans="1:4" ht="15.75">
      <c r="A27" s="318">
        <v>26</v>
      </c>
      <c r="B27" s="179" t="s">
        <v>227</v>
      </c>
      <c r="C27" s="80" t="s">
        <v>202</v>
      </c>
      <c r="D27" s="249"/>
    </row>
    <row r="28" spans="1:4" ht="15.75">
      <c r="A28" s="318">
        <v>27</v>
      </c>
      <c r="B28" s="179" t="s">
        <v>228</v>
      </c>
      <c r="C28" s="80" t="s">
        <v>202</v>
      </c>
      <c r="D28" s="249"/>
    </row>
    <row r="29" spans="1:4" ht="16.149999999999999" thickBot="1">
      <c r="A29" s="323">
        <v>28</v>
      </c>
      <c r="B29" s="324" t="s">
        <v>229</v>
      </c>
      <c r="C29" s="87" t="s">
        <v>202</v>
      </c>
      <c r="D29" s="249"/>
    </row>
    <row r="30" spans="1:4" ht="15.75">
      <c r="A30" s="325">
        <v>29</v>
      </c>
      <c r="B30" s="326" t="s">
        <v>230</v>
      </c>
      <c r="C30" s="327" t="s">
        <v>202</v>
      </c>
      <c r="D30" s="249"/>
    </row>
    <row r="31" spans="1:4" ht="15.75">
      <c r="A31" s="321">
        <v>30</v>
      </c>
      <c r="B31" s="322" t="s">
        <v>231</v>
      </c>
      <c r="C31" s="80" t="s">
        <v>232</v>
      </c>
      <c r="D31" s="249"/>
    </row>
    <row r="32" spans="1:4" ht="15.75">
      <c r="A32" s="318">
        <v>31</v>
      </c>
      <c r="B32" s="179" t="s">
        <v>233</v>
      </c>
      <c r="C32" s="80" t="s">
        <v>196</v>
      </c>
      <c r="D32" s="249"/>
    </row>
    <row r="33" spans="1:4" ht="15.75">
      <c r="A33" s="318">
        <v>32</v>
      </c>
      <c r="B33" s="179" t="s">
        <v>234</v>
      </c>
      <c r="C33" s="80" t="s">
        <v>232</v>
      </c>
      <c r="D33" s="254"/>
    </row>
    <row r="34" spans="1:4">
      <c r="A34" s="318">
        <v>33</v>
      </c>
      <c r="B34" s="179" t="s">
        <v>235</v>
      </c>
      <c r="C34" s="80" t="s">
        <v>232</v>
      </c>
      <c r="D34" s="189"/>
    </row>
    <row r="35" spans="1:4">
      <c r="A35" s="318">
        <v>34</v>
      </c>
      <c r="B35" s="328" t="s">
        <v>236</v>
      </c>
      <c r="C35" s="80" t="s">
        <v>237</v>
      </c>
      <c r="D35" s="189"/>
    </row>
    <row r="36" spans="1:4">
      <c r="A36" s="318">
        <v>35</v>
      </c>
      <c r="B36" s="322" t="s">
        <v>238</v>
      </c>
      <c r="C36" s="80" t="s">
        <v>237</v>
      </c>
      <c r="D36" s="189"/>
    </row>
    <row r="37" spans="1:4">
      <c r="A37" s="318">
        <v>36</v>
      </c>
      <c r="B37" s="179" t="s">
        <v>239</v>
      </c>
      <c r="C37" s="80" t="s">
        <v>237</v>
      </c>
      <c r="D37" s="189"/>
    </row>
    <row r="38" spans="1:4">
      <c r="A38" s="318">
        <v>37</v>
      </c>
      <c r="B38" s="179" t="s">
        <v>240</v>
      </c>
      <c r="C38" s="80" t="s">
        <v>241</v>
      </c>
      <c r="D38" s="189"/>
    </row>
    <row r="39" spans="1:4">
      <c r="A39" s="318">
        <v>38</v>
      </c>
      <c r="B39" s="179" t="s">
        <v>242</v>
      </c>
      <c r="C39" s="80" t="s">
        <v>237</v>
      </c>
      <c r="D39" s="189"/>
    </row>
    <row r="40" spans="1:4">
      <c r="A40" s="318">
        <v>39</v>
      </c>
      <c r="B40" s="179" t="s">
        <v>243</v>
      </c>
      <c r="C40" s="80" t="s">
        <v>237</v>
      </c>
      <c r="D40" s="189"/>
    </row>
    <row r="41" spans="1:4">
      <c r="A41" s="318">
        <v>40</v>
      </c>
      <c r="B41" s="179" t="s">
        <v>244</v>
      </c>
      <c r="C41" s="80" t="s">
        <v>237</v>
      </c>
      <c r="D41" s="189"/>
    </row>
    <row r="42" spans="1:4">
      <c r="A42" s="318">
        <v>41</v>
      </c>
      <c r="B42" s="179" t="s">
        <v>245</v>
      </c>
      <c r="C42" s="80" t="s">
        <v>237</v>
      </c>
      <c r="D42" s="189"/>
    </row>
    <row r="43" spans="1:4">
      <c r="A43" s="318">
        <v>42</v>
      </c>
      <c r="B43" s="179" t="s">
        <v>246</v>
      </c>
      <c r="C43" s="80" t="s">
        <v>237</v>
      </c>
      <c r="D43" s="189"/>
    </row>
    <row r="44" spans="1:4">
      <c r="A44" s="318">
        <v>43</v>
      </c>
      <c r="B44" s="179" t="s">
        <v>247</v>
      </c>
      <c r="C44" s="80" t="s">
        <v>237</v>
      </c>
      <c r="D44" s="189"/>
    </row>
    <row r="45" spans="1:4">
      <c r="A45" s="318">
        <v>44</v>
      </c>
      <c r="B45" s="179" t="s">
        <v>248</v>
      </c>
      <c r="C45" s="80" t="s">
        <v>237</v>
      </c>
      <c r="D45" s="189"/>
    </row>
    <row r="46" spans="1:4">
      <c r="A46" s="318">
        <v>45</v>
      </c>
      <c r="B46" s="179" t="s">
        <v>249</v>
      </c>
      <c r="C46" s="80" t="s">
        <v>237</v>
      </c>
      <c r="D46" s="189"/>
    </row>
    <row r="47" spans="1:4">
      <c r="A47" s="318">
        <v>46</v>
      </c>
      <c r="B47" s="179" t="s">
        <v>250</v>
      </c>
      <c r="C47" s="80" t="s">
        <v>237</v>
      </c>
      <c r="D47" s="189"/>
    </row>
    <row r="48" spans="1:4">
      <c r="A48" s="321">
        <v>47</v>
      </c>
      <c r="B48" s="322" t="s">
        <v>251</v>
      </c>
      <c r="C48" s="80" t="s">
        <v>211</v>
      </c>
      <c r="D48" s="189"/>
    </row>
    <row r="49" spans="1:4">
      <c r="A49" s="321">
        <v>48</v>
      </c>
      <c r="B49" s="322" t="s">
        <v>252</v>
      </c>
      <c r="C49" s="80" t="s">
        <v>211</v>
      </c>
      <c r="D49" s="189"/>
    </row>
    <row r="50" spans="1:4">
      <c r="A50" s="318">
        <v>49</v>
      </c>
      <c r="B50" s="179" t="s">
        <v>253</v>
      </c>
      <c r="C50" s="80" t="s">
        <v>254</v>
      </c>
      <c r="D50" s="189"/>
    </row>
    <row r="51" spans="1:4">
      <c r="A51" s="318">
        <v>50</v>
      </c>
      <c r="B51" s="179" t="s">
        <v>255</v>
      </c>
      <c r="C51" s="80" t="s">
        <v>256</v>
      </c>
      <c r="D51" s="189"/>
    </row>
    <row r="52" spans="1:4">
      <c r="A52" s="318">
        <v>51</v>
      </c>
      <c r="B52" s="179" t="s">
        <v>257</v>
      </c>
      <c r="C52" s="80" t="s">
        <v>254</v>
      </c>
      <c r="D52" s="189"/>
    </row>
    <row r="53" spans="1:4">
      <c r="A53" s="318">
        <v>52</v>
      </c>
      <c r="B53" s="179" t="s">
        <v>258</v>
      </c>
      <c r="C53" s="80" t="s">
        <v>254</v>
      </c>
      <c r="D53" s="189"/>
    </row>
    <row r="54" spans="1:4">
      <c r="A54" s="318">
        <v>53</v>
      </c>
      <c r="B54" s="179" t="s">
        <v>259</v>
      </c>
      <c r="C54" s="80" t="s">
        <v>254</v>
      </c>
      <c r="D54" s="189"/>
    </row>
    <row r="55" spans="1:4">
      <c r="A55" s="318">
        <v>54</v>
      </c>
      <c r="B55" s="322" t="s">
        <v>260</v>
      </c>
      <c r="C55" s="80" t="s">
        <v>261</v>
      </c>
      <c r="D55" s="189"/>
    </row>
    <row r="56" spans="1:4">
      <c r="A56" s="329">
        <v>55</v>
      </c>
      <c r="B56" s="330" t="s">
        <v>262</v>
      </c>
      <c r="C56" s="154" t="s">
        <v>261</v>
      </c>
      <c r="D56" s="189"/>
    </row>
    <row r="57" spans="1:4">
      <c r="A57" s="318">
        <v>57</v>
      </c>
      <c r="B57" s="322" t="s">
        <v>263</v>
      </c>
      <c r="C57" s="321" t="s">
        <v>200</v>
      </c>
      <c r="D57" s="189"/>
    </row>
    <row r="58" spans="1:4">
      <c r="A58" s="318">
        <v>58</v>
      </c>
      <c r="B58" s="179" t="s">
        <v>264</v>
      </c>
      <c r="C58" s="80" t="s">
        <v>265</v>
      </c>
      <c r="D58" s="189"/>
    </row>
    <row r="59" spans="1:4">
      <c r="A59" s="318">
        <v>59</v>
      </c>
      <c r="B59" s="179" t="s">
        <v>266</v>
      </c>
      <c r="C59" s="80" t="s">
        <v>267</v>
      </c>
      <c r="D59" s="189"/>
    </row>
    <row r="60" spans="1:4">
      <c r="A60" s="318">
        <v>60</v>
      </c>
      <c r="B60" s="179" t="s">
        <v>268</v>
      </c>
      <c r="C60" s="80" t="s">
        <v>269</v>
      </c>
      <c r="D60" s="189"/>
    </row>
    <row r="61" spans="1:4">
      <c r="A61" s="318">
        <v>61</v>
      </c>
      <c r="B61" s="322" t="s">
        <v>270</v>
      </c>
      <c r="C61" s="321" t="s">
        <v>271</v>
      </c>
      <c r="D61" s="189"/>
    </row>
    <row r="62" spans="1:4">
      <c r="A62" s="318">
        <v>62</v>
      </c>
      <c r="B62" s="179" t="s">
        <v>272</v>
      </c>
      <c r="C62" s="80" t="s">
        <v>267</v>
      </c>
      <c r="D62" s="189"/>
    </row>
    <row r="63" spans="1:4">
      <c r="A63" s="318">
        <v>63</v>
      </c>
      <c r="B63" s="179" t="s">
        <v>273</v>
      </c>
      <c r="C63" s="80" t="s">
        <v>269</v>
      </c>
      <c r="D63" s="189"/>
    </row>
    <row r="64" spans="1:4">
      <c r="A64" s="318">
        <v>64</v>
      </c>
      <c r="B64" s="179" t="s">
        <v>274</v>
      </c>
      <c r="C64" s="80" t="s">
        <v>269</v>
      </c>
      <c r="D64" s="189"/>
    </row>
    <row r="65" spans="1:4">
      <c r="A65" s="318">
        <v>65</v>
      </c>
      <c r="B65" s="179" t="s">
        <v>275</v>
      </c>
      <c r="C65" s="80" t="s">
        <v>269</v>
      </c>
      <c r="D65" s="189"/>
    </row>
    <row r="66" spans="1:4">
      <c r="A66" s="318">
        <v>66</v>
      </c>
      <c r="B66" s="179" t="s">
        <v>276</v>
      </c>
      <c r="C66" s="80" t="s">
        <v>269</v>
      </c>
      <c r="D66" s="189"/>
    </row>
    <row r="67" spans="1:4">
      <c r="A67" s="318">
        <v>67</v>
      </c>
      <c r="B67" s="179" t="s">
        <v>277</v>
      </c>
      <c r="C67" s="80" t="s">
        <v>269</v>
      </c>
      <c r="D67" s="189"/>
    </row>
    <row r="68" spans="1:4">
      <c r="A68" s="318">
        <v>68</v>
      </c>
      <c r="B68" s="179" t="s">
        <v>278</v>
      </c>
      <c r="C68" s="80" t="s">
        <v>269</v>
      </c>
      <c r="D68" s="189"/>
    </row>
    <row r="69" spans="1:4">
      <c r="A69" s="318">
        <v>69</v>
      </c>
      <c r="B69" s="331" t="s">
        <v>279</v>
      </c>
      <c r="C69" s="332" t="s">
        <v>271</v>
      </c>
      <c r="D69" s="189"/>
    </row>
    <row r="70" spans="1:4">
      <c r="A70" s="318">
        <v>70</v>
      </c>
      <c r="B70" s="331" t="s">
        <v>280</v>
      </c>
      <c r="C70" s="332" t="s">
        <v>271</v>
      </c>
      <c r="D70" s="189"/>
    </row>
    <row r="71" spans="1:4">
      <c r="A71" s="318">
        <v>71</v>
      </c>
      <c r="B71" s="331" t="s">
        <v>281</v>
      </c>
      <c r="C71" s="332" t="s">
        <v>271</v>
      </c>
      <c r="D71" s="189"/>
    </row>
    <row r="72" spans="1:4">
      <c r="A72" s="318">
        <v>72</v>
      </c>
      <c r="B72" s="331" t="s">
        <v>282</v>
      </c>
      <c r="C72" s="332" t="s">
        <v>271</v>
      </c>
      <c r="D72" s="189"/>
    </row>
    <row r="73" spans="1:4">
      <c r="A73" s="318">
        <v>73</v>
      </c>
      <c r="B73" s="331" t="s">
        <v>283</v>
      </c>
      <c r="C73" s="332" t="s">
        <v>271</v>
      </c>
      <c r="D73" s="189"/>
    </row>
    <row r="74" spans="1:4">
      <c r="A74" s="318">
        <v>74</v>
      </c>
      <c r="B74" s="331" t="s">
        <v>284</v>
      </c>
      <c r="C74" s="332" t="s">
        <v>271</v>
      </c>
      <c r="D74" s="189"/>
    </row>
    <row r="75" spans="1:4">
      <c r="A75" s="318">
        <v>75</v>
      </c>
      <c r="B75" s="331" t="s">
        <v>285</v>
      </c>
      <c r="C75" s="332" t="s">
        <v>271</v>
      </c>
      <c r="D75" s="189"/>
    </row>
    <row r="76" spans="1:4">
      <c r="A76" s="318">
        <v>76</v>
      </c>
      <c r="B76" s="322" t="s">
        <v>286</v>
      </c>
      <c r="C76" s="332" t="s">
        <v>271</v>
      </c>
      <c r="D76" s="189"/>
    </row>
    <row r="77" spans="1:4">
      <c r="A77" s="318">
        <v>77</v>
      </c>
      <c r="B77" s="322" t="s">
        <v>287</v>
      </c>
      <c r="C77" s="80" t="s">
        <v>288</v>
      </c>
      <c r="D77" s="189"/>
    </row>
    <row r="78" spans="1:4">
      <c r="A78" s="318">
        <v>78</v>
      </c>
      <c r="B78" s="179" t="s">
        <v>289</v>
      </c>
      <c r="C78" s="80" t="s">
        <v>288</v>
      </c>
      <c r="D78" s="189"/>
    </row>
    <row r="79" spans="1:4">
      <c r="A79" s="318">
        <v>79</v>
      </c>
      <c r="B79" s="179" t="s">
        <v>290</v>
      </c>
      <c r="C79" s="80" t="s">
        <v>288</v>
      </c>
      <c r="D79" s="189"/>
    </row>
    <row r="80" spans="1:4">
      <c r="A80" s="318">
        <v>80</v>
      </c>
      <c r="B80" s="179" t="s">
        <v>291</v>
      </c>
      <c r="C80" s="80" t="s">
        <v>288</v>
      </c>
      <c r="D80" s="189"/>
    </row>
    <row r="81" spans="1:4">
      <c r="A81" s="318">
        <v>81</v>
      </c>
      <c r="B81" s="179" t="s">
        <v>292</v>
      </c>
      <c r="C81" s="80" t="s">
        <v>293</v>
      </c>
      <c r="D81" s="189"/>
    </row>
    <row r="82" spans="1:4">
      <c r="A82" s="318">
        <v>82</v>
      </c>
      <c r="B82" s="179" t="s">
        <v>294</v>
      </c>
      <c r="C82" s="80" t="s">
        <v>293</v>
      </c>
      <c r="D82" s="189"/>
    </row>
    <row r="83" spans="1:4">
      <c r="A83" s="318">
        <v>83</v>
      </c>
      <c r="B83" s="179" t="s">
        <v>295</v>
      </c>
      <c r="C83" s="80" t="s">
        <v>293</v>
      </c>
      <c r="D83" s="189"/>
    </row>
    <row r="84" spans="1:4">
      <c r="A84" s="318">
        <v>84</v>
      </c>
      <c r="B84" s="179" t="s">
        <v>296</v>
      </c>
      <c r="C84" s="80" t="s">
        <v>293</v>
      </c>
      <c r="D84" s="189"/>
    </row>
    <row r="85" spans="1:4">
      <c r="A85" s="318">
        <v>85</v>
      </c>
      <c r="B85" s="179" t="s">
        <v>297</v>
      </c>
      <c r="C85" s="80" t="s">
        <v>293</v>
      </c>
      <c r="D85" s="189"/>
    </row>
    <row r="86" spans="1:4">
      <c r="A86" s="318">
        <v>86</v>
      </c>
      <c r="B86" s="179" t="s">
        <v>298</v>
      </c>
      <c r="C86" s="80" t="s">
        <v>293</v>
      </c>
      <c r="D86" s="189"/>
    </row>
    <row r="87" spans="1:4">
      <c r="A87" s="318">
        <v>88</v>
      </c>
      <c r="B87" s="322" t="s">
        <v>299</v>
      </c>
      <c r="C87" s="80" t="s">
        <v>300</v>
      </c>
      <c r="D87" s="189"/>
    </row>
    <row r="88" spans="1:4">
      <c r="A88" s="318">
        <v>89</v>
      </c>
      <c r="B88" s="179" t="s">
        <v>301</v>
      </c>
      <c r="C88" s="80" t="s">
        <v>300</v>
      </c>
      <c r="D88" s="189"/>
    </row>
    <row r="89" spans="1:4">
      <c r="A89" s="318">
        <v>90</v>
      </c>
      <c r="B89" s="179" t="s">
        <v>302</v>
      </c>
      <c r="C89" s="80" t="s">
        <v>300</v>
      </c>
      <c r="D89" s="189"/>
    </row>
    <row r="90" spans="1:4">
      <c r="A90" s="323">
        <v>91</v>
      </c>
      <c r="B90" s="324" t="s">
        <v>303</v>
      </c>
      <c r="C90" s="87" t="s">
        <v>300</v>
      </c>
      <c r="D90" s="189"/>
    </row>
    <row r="91" spans="1:4">
      <c r="A91" s="318">
        <v>92</v>
      </c>
      <c r="B91" s="179" t="s">
        <v>304</v>
      </c>
      <c r="C91" s="80" t="s">
        <v>300</v>
      </c>
      <c r="D91" s="189"/>
    </row>
    <row r="92" spans="1:4">
      <c r="A92" s="318">
        <v>93</v>
      </c>
      <c r="B92" s="179" t="s">
        <v>305</v>
      </c>
      <c r="C92" s="80" t="s">
        <v>300</v>
      </c>
      <c r="D92" s="189"/>
    </row>
    <row r="93" spans="1:4">
      <c r="A93" s="318">
        <v>94</v>
      </c>
      <c r="B93" s="179" t="s">
        <v>306</v>
      </c>
      <c r="C93" s="80" t="s">
        <v>300</v>
      </c>
      <c r="D93" s="189"/>
    </row>
    <row r="94" spans="1:4">
      <c r="A94" s="318">
        <v>95</v>
      </c>
      <c r="B94" s="322" t="s">
        <v>307</v>
      </c>
      <c r="C94" s="80" t="s">
        <v>308</v>
      </c>
      <c r="D94" s="189"/>
    </row>
    <row r="95" spans="1:4">
      <c r="A95" s="318">
        <v>96</v>
      </c>
      <c r="B95" s="179" t="s">
        <v>309</v>
      </c>
      <c r="C95" s="80" t="s">
        <v>308</v>
      </c>
      <c r="D95" s="189"/>
    </row>
    <row r="96" spans="1:4">
      <c r="A96" s="318">
        <v>97</v>
      </c>
      <c r="B96" s="179" t="s">
        <v>310</v>
      </c>
      <c r="C96" s="80" t="s">
        <v>308</v>
      </c>
      <c r="D96" s="189"/>
    </row>
    <row r="97" spans="1:4">
      <c r="A97" s="318">
        <v>98</v>
      </c>
      <c r="B97" s="179" t="s">
        <v>311</v>
      </c>
      <c r="C97" s="80" t="s">
        <v>308</v>
      </c>
      <c r="D97" s="189"/>
    </row>
    <row r="98" spans="1:4">
      <c r="A98" s="318">
        <v>99</v>
      </c>
      <c r="B98" s="179" t="s">
        <v>312</v>
      </c>
      <c r="C98" s="80" t="s">
        <v>308</v>
      </c>
      <c r="D98" s="189"/>
    </row>
    <row r="99" spans="1:4">
      <c r="A99" s="318">
        <v>100</v>
      </c>
      <c r="B99" s="179" t="s">
        <v>313</v>
      </c>
      <c r="C99" s="80" t="s">
        <v>308</v>
      </c>
      <c r="D99" s="189"/>
    </row>
    <row r="100" spans="1:4">
      <c r="A100" s="318">
        <v>101</v>
      </c>
      <c r="B100" s="179" t="s">
        <v>314</v>
      </c>
      <c r="C100" s="80" t="s">
        <v>308</v>
      </c>
      <c r="D100" s="189"/>
    </row>
    <row r="101" spans="1:4">
      <c r="A101" s="318">
        <v>102</v>
      </c>
      <c r="B101" s="179" t="s">
        <v>315</v>
      </c>
      <c r="C101" s="80" t="s">
        <v>308</v>
      </c>
      <c r="D101" s="189"/>
    </row>
    <row r="102" spans="1:4">
      <c r="A102" s="318">
        <v>103</v>
      </c>
      <c r="B102" s="333" t="s">
        <v>316</v>
      </c>
      <c r="C102" s="80" t="s">
        <v>317</v>
      </c>
      <c r="D102" s="189"/>
    </row>
    <row r="103" spans="1:4">
      <c r="A103" s="318">
        <v>104</v>
      </c>
      <c r="B103" s="333" t="s">
        <v>318</v>
      </c>
      <c r="C103" s="80" t="s">
        <v>317</v>
      </c>
      <c r="D103" s="189"/>
    </row>
    <row r="104" spans="1:4">
      <c r="A104" s="318">
        <v>105</v>
      </c>
      <c r="B104" s="333" t="s">
        <v>319</v>
      </c>
      <c r="C104" s="80" t="s">
        <v>208</v>
      </c>
      <c r="D104" s="189"/>
    </row>
    <row r="105" spans="1:4">
      <c r="A105" s="318">
        <v>106</v>
      </c>
      <c r="B105" s="333" t="s">
        <v>320</v>
      </c>
      <c r="C105" s="80" t="s">
        <v>198</v>
      </c>
      <c r="D105" s="189"/>
    </row>
    <row r="106" spans="1:4">
      <c r="A106" s="318">
        <v>107</v>
      </c>
      <c r="B106" s="333" t="s">
        <v>321</v>
      </c>
      <c r="C106" s="80" t="s">
        <v>317</v>
      </c>
      <c r="D106" s="189"/>
    </row>
    <row r="107" spans="1:4">
      <c r="A107" s="321">
        <v>108</v>
      </c>
      <c r="B107" s="322" t="s">
        <v>322</v>
      </c>
      <c r="C107" s="321" t="s">
        <v>198</v>
      </c>
      <c r="D107" s="189"/>
    </row>
    <row r="108" spans="1:4">
      <c r="A108" s="318">
        <v>109</v>
      </c>
      <c r="B108" s="322" t="s">
        <v>323</v>
      </c>
      <c r="C108" s="80" t="s">
        <v>261</v>
      </c>
      <c r="D108" s="189"/>
    </row>
    <row r="109" spans="1:4">
      <c r="A109" s="318">
        <v>110</v>
      </c>
      <c r="B109" s="179" t="s">
        <v>324</v>
      </c>
      <c r="C109" s="80" t="s">
        <v>325</v>
      </c>
      <c r="D109" s="189"/>
    </row>
    <row r="110" spans="1:4">
      <c r="A110" s="318">
        <v>111</v>
      </c>
      <c r="B110" s="179" t="s">
        <v>326</v>
      </c>
      <c r="C110" s="80" t="s">
        <v>325</v>
      </c>
      <c r="D110" s="189"/>
    </row>
    <row r="111" spans="1:4">
      <c r="A111" s="318">
        <v>112</v>
      </c>
      <c r="B111" s="179" t="s">
        <v>327</v>
      </c>
      <c r="C111" s="80" t="s">
        <v>288</v>
      </c>
      <c r="D111" s="189"/>
    </row>
    <row r="112" spans="1:4">
      <c r="A112" s="318">
        <v>113</v>
      </c>
      <c r="B112" s="179" t="s">
        <v>328</v>
      </c>
      <c r="C112" s="80" t="s">
        <v>329</v>
      </c>
      <c r="D112" s="189"/>
    </row>
    <row r="113" spans="1:4">
      <c r="A113" s="318">
        <v>114</v>
      </c>
      <c r="B113" s="179" t="s">
        <v>330</v>
      </c>
      <c r="C113" s="80" t="s">
        <v>325</v>
      </c>
      <c r="D113" s="189"/>
    </row>
    <row r="114" spans="1:4">
      <c r="A114" s="318">
        <v>115</v>
      </c>
      <c r="B114" s="322" t="s">
        <v>331</v>
      </c>
      <c r="C114" s="80" t="s">
        <v>208</v>
      </c>
      <c r="D114" s="189"/>
    </row>
    <row r="115" spans="1:4">
      <c r="A115" s="318">
        <v>116</v>
      </c>
      <c r="B115" s="179" t="s">
        <v>332</v>
      </c>
      <c r="C115" s="80" t="s">
        <v>208</v>
      </c>
      <c r="D115" s="189"/>
    </row>
    <row r="116" spans="1:4">
      <c r="A116" s="318">
        <v>117</v>
      </c>
      <c r="B116" s="179" t="s">
        <v>333</v>
      </c>
      <c r="C116" s="80" t="s">
        <v>208</v>
      </c>
      <c r="D116" s="189"/>
    </row>
    <row r="117" spans="1:4">
      <c r="A117" s="321">
        <v>118</v>
      </c>
      <c r="B117" s="179" t="s">
        <v>334</v>
      </c>
      <c r="C117" s="80" t="s">
        <v>208</v>
      </c>
      <c r="D117" s="189"/>
    </row>
    <row r="118" spans="1:4">
      <c r="A118" s="318">
        <v>119</v>
      </c>
      <c r="B118" s="179" t="s">
        <v>335</v>
      </c>
      <c r="C118" s="80" t="s">
        <v>208</v>
      </c>
      <c r="D118" s="189"/>
    </row>
    <row r="119" spans="1:4">
      <c r="A119" s="318">
        <v>120</v>
      </c>
      <c r="B119" s="179" t="s">
        <v>336</v>
      </c>
      <c r="C119" s="80" t="s">
        <v>208</v>
      </c>
      <c r="D119" s="189"/>
    </row>
    <row r="120" spans="1:4">
      <c r="A120" s="318">
        <v>121</v>
      </c>
      <c r="B120" s="179" t="s">
        <v>337</v>
      </c>
      <c r="C120" s="80" t="s">
        <v>200</v>
      </c>
      <c r="D120" s="189"/>
    </row>
    <row r="121" spans="1:4">
      <c r="A121" s="318">
        <v>122</v>
      </c>
      <c r="B121" s="179" t="s">
        <v>338</v>
      </c>
      <c r="C121" s="80" t="s">
        <v>208</v>
      </c>
      <c r="D121" s="189"/>
    </row>
    <row r="122" spans="1:4">
      <c r="A122" s="318">
        <v>123</v>
      </c>
      <c r="B122" s="179" t="s">
        <v>339</v>
      </c>
      <c r="C122" s="80" t="s">
        <v>208</v>
      </c>
      <c r="D122" s="189"/>
    </row>
    <row r="123" spans="1:4">
      <c r="A123" s="321">
        <v>124</v>
      </c>
      <c r="B123" s="179" t="s">
        <v>340</v>
      </c>
      <c r="C123" s="80" t="s">
        <v>208</v>
      </c>
      <c r="D123" s="189"/>
    </row>
    <row r="124" spans="1:4">
      <c r="A124" s="321">
        <v>125</v>
      </c>
      <c r="B124" s="322" t="s">
        <v>341</v>
      </c>
      <c r="C124" s="321" t="s">
        <v>265</v>
      </c>
      <c r="D124" s="189"/>
    </row>
    <row r="125" spans="1:4">
      <c r="A125" s="321">
        <v>126</v>
      </c>
      <c r="B125" s="322" t="s">
        <v>342</v>
      </c>
      <c r="C125" s="321" t="s">
        <v>265</v>
      </c>
      <c r="D125" s="189"/>
    </row>
    <row r="126" spans="1:4">
      <c r="A126" s="318">
        <v>127</v>
      </c>
      <c r="B126" s="179" t="s">
        <v>343</v>
      </c>
      <c r="C126" s="80" t="s">
        <v>344</v>
      </c>
      <c r="D126" s="189"/>
    </row>
    <row r="127" spans="1:4">
      <c r="A127" s="321">
        <v>128</v>
      </c>
      <c r="B127" s="322" t="s">
        <v>345</v>
      </c>
      <c r="C127" s="321" t="s">
        <v>265</v>
      </c>
      <c r="D127" s="189"/>
    </row>
    <row r="128" spans="1:4">
      <c r="A128" s="321">
        <v>129</v>
      </c>
      <c r="B128" s="322" t="s">
        <v>346</v>
      </c>
      <c r="C128" s="321" t="s">
        <v>265</v>
      </c>
      <c r="D128" s="189"/>
    </row>
    <row r="129" spans="1:4">
      <c r="A129" s="318">
        <v>130</v>
      </c>
      <c r="B129" s="322" t="s">
        <v>347</v>
      </c>
      <c r="C129" s="80" t="s">
        <v>348</v>
      </c>
      <c r="D129" s="189"/>
    </row>
    <row r="130" spans="1:4">
      <c r="A130" s="318">
        <v>131</v>
      </c>
      <c r="B130" s="179" t="s">
        <v>349</v>
      </c>
      <c r="C130" s="80" t="s">
        <v>348</v>
      </c>
      <c r="D130" s="189"/>
    </row>
    <row r="131" spans="1:4">
      <c r="A131" s="318">
        <v>132</v>
      </c>
      <c r="B131" s="179" t="s">
        <v>350</v>
      </c>
      <c r="C131" s="80" t="s">
        <v>348</v>
      </c>
      <c r="D131" s="189"/>
    </row>
    <row r="132" spans="1:4">
      <c r="A132" s="318">
        <v>133</v>
      </c>
      <c r="B132" s="179" t="s">
        <v>351</v>
      </c>
      <c r="C132" s="80" t="s">
        <v>348</v>
      </c>
      <c r="D132" s="189"/>
    </row>
    <row r="133" spans="1:4">
      <c r="A133" s="318">
        <v>134</v>
      </c>
      <c r="B133" s="179" t="s">
        <v>352</v>
      </c>
      <c r="C133" s="80" t="s">
        <v>348</v>
      </c>
      <c r="D133" s="189"/>
    </row>
    <row r="134" spans="1:4">
      <c r="A134" s="318">
        <v>135</v>
      </c>
      <c r="B134" s="179" t="s">
        <v>353</v>
      </c>
      <c r="C134" s="80" t="s">
        <v>348</v>
      </c>
      <c r="D134" s="189"/>
    </row>
    <row r="135" spans="1:4">
      <c r="A135" s="318">
        <v>136</v>
      </c>
      <c r="B135" s="179" t="s">
        <v>354</v>
      </c>
      <c r="C135" s="80" t="s">
        <v>348</v>
      </c>
      <c r="D135" s="189"/>
    </row>
    <row r="136" spans="1:4">
      <c r="A136" s="318">
        <v>137</v>
      </c>
      <c r="B136" s="179" t="s">
        <v>355</v>
      </c>
      <c r="C136" s="80" t="s">
        <v>348</v>
      </c>
      <c r="D136" s="189"/>
    </row>
    <row r="137" spans="1:4">
      <c r="A137" s="318">
        <v>138</v>
      </c>
      <c r="B137" s="179" t="s">
        <v>356</v>
      </c>
      <c r="C137" s="80" t="s">
        <v>348</v>
      </c>
      <c r="D137" s="189"/>
    </row>
    <row r="138" spans="1:4">
      <c r="A138" s="318">
        <v>139</v>
      </c>
      <c r="B138" s="334" t="s">
        <v>357</v>
      </c>
      <c r="C138" s="80" t="s">
        <v>267</v>
      </c>
      <c r="D138" s="189"/>
    </row>
    <row r="139" spans="1:4">
      <c r="A139" s="318">
        <v>140</v>
      </c>
      <c r="B139" s="335" t="s">
        <v>358</v>
      </c>
      <c r="C139" s="80" t="s">
        <v>267</v>
      </c>
      <c r="D139" s="189"/>
    </row>
    <row r="140" spans="1:4">
      <c r="A140" s="318">
        <v>141</v>
      </c>
      <c r="B140" s="335" t="s">
        <v>359</v>
      </c>
      <c r="C140" s="80" t="s">
        <v>267</v>
      </c>
      <c r="D140" s="189"/>
    </row>
    <row r="141" spans="1:4">
      <c r="A141" s="318">
        <v>142</v>
      </c>
      <c r="B141" s="335" t="s">
        <v>360</v>
      </c>
      <c r="C141" s="80" t="s">
        <v>361</v>
      </c>
      <c r="D141" s="189"/>
    </row>
    <row r="142" spans="1:4">
      <c r="A142" s="318">
        <v>143</v>
      </c>
      <c r="B142" s="335" t="s">
        <v>362</v>
      </c>
      <c r="C142" s="80" t="s">
        <v>363</v>
      </c>
      <c r="D142" s="189"/>
    </row>
    <row r="143" spans="1:4">
      <c r="A143" s="318">
        <v>144</v>
      </c>
      <c r="B143" s="335" t="s">
        <v>364</v>
      </c>
      <c r="C143" s="80" t="s">
        <v>365</v>
      </c>
      <c r="D143" s="189"/>
    </row>
    <row r="144" spans="1:4">
      <c r="A144" s="318">
        <v>145</v>
      </c>
      <c r="B144" s="335" t="s">
        <v>366</v>
      </c>
      <c r="C144" s="80" t="s">
        <v>361</v>
      </c>
      <c r="D144" s="189"/>
    </row>
    <row r="145" spans="1:4">
      <c r="A145" s="318">
        <v>146</v>
      </c>
      <c r="B145" s="335" t="s">
        <v>367</v>
      </c>
      <c r="C145" s="80" t="s">
        <v>361</v>
      </c>
      <c r="D145" s="189"/>
    </row>
    <row r="146" spans="1:4">
      <c r="A146" s="318">
        <v>147</v>
      </c>
      <c r="B146" s="335" t="s">
        <v>368</v>
      </c>
      <c r="C146" s="80" t="s">
        <v>361</v>
      </c>
      <c r="D146" s="189"/>
    </row>
    <row r="147" spans="1:4">
      <c r="A147" s="318">
        <v>148</v>
      </c>
      <c r="B147" s="335" t="s">
        <v>369</v>
      </c>
      <c r="C147" s="80" t="s">
        <v>365</v>
      </c>
      <c r="D147" s="189"/>
    </row>
    <row r="148" spans="1:4">
      <c r="A148" s="318">
        <v>149</v>
      </c>
      <c r="B148" s="335" t="s">
        <v>370</v>
      </c>
      <c r="C148" s="80" t="s">
        <v>267</v>
      </c>
      <c r="D148" s="189"/>
    </row>
    <row r="149" spans="1:4">
      <c r="A149" s="318">
        <v>150</v>
      </c>
      <c r="B149" s="335" t="s">
        <v>371</v>
      </c>
      <c r="C149" s="80" t="s">
        <v>267</v>
      </c>
      <c r="D149" s="189"/>
    </row>
    <row r="150" spans="1:4">
      <c r="A150" s="329">
        <v>151</v>
      </c>
      <c r="B150" s="336" t="s">
        <v>372</v>
      </c>
      <c r="C150" s="154" t="s">
        <v>361</v>
      </c>
      <c r="D150" s="189"/>
    </row>
    <row r="151" spans="1:4">
      <c r="A151" s="318">
        <v>152</v>
      </c>
      <c r="B151" s="335" t="s">
        <v>373</v>
      </c>
      <c r="C151" s="80" t="s">
        <v>361</v>
      </c>
      <c r="D151" s="189"/>
    </row>
    <row r="152" spans="1:4">
      <c r="A152" s="318">
        <v>153</v>
      </c>
      <c r="B152" s="335" t="s">
        <v>374</v>
      </c>
      <c r="C152" s="80" t="s">
        <v>365</v>
      </c>
      <c r="D152" s="189"/>
    </row>
    <row r="153" spans="1:4">
      <c r="A153" s="318">
        <v>154</v>
      </c>
      <c r="B153" s="337" t="s">
        <v>375</v>
      </c>
      <c r="C153" s="80" t="s">
        <v>361</v>
      </c>
      <c r="D153" s="189"/>
    </row>
    <row r="154" spans="1:4">
      <c r="A154" s="318">
        <v>155</v>
      </c>
      <c r="B154" s="337" t="s">
        <v>376</v>
      </c>
      <c r="C154" s="80" t="s">
        <v>361</v>
      </c>
      <c r="D154" s="189"/>
    </row>
    <row r="155" spans="1:4">
      <c r="A155" s="318">
        <v>156</v>
      </c>
      <c r="B155" s="337" t="s">
        <v>377</v>
      </c>
      <c r="C155" s="80" t="s">
        <v>361</v>
      </c>
      <c r="D155" s="189"/>
    </row>
    <row r="156" spans="1:4">
      <c r="A156" s="318">
        <v>157</v>
      </c>
      <c r="B156" s="335" t="s">
        <v>378</v>
      </c>
      <c r="C156" s="80" t="s">
        <v>361</v>
      </c>
      <c r="D156" s="189"/>
    </row>
    <row r="157" spans="1:4">
      <c r="A157" s="318">
        <v>158</v>
      </c>
      <c r="B157" s="322" t="s">
        <v>379</v>
      </c>
      <c r="C157" s="321" t="s">
        <v>380</v>
      </c>
      <c r="D157" s="189"/>
    </row>
    <row r="158" spans="1:4">
      <c r="A158" s="318">
        <v>159</v>
      </c>
      <c r="B158" s="179" t="s">
        <v>381</v>
      </c>
      <c r="C158" s="80" t="s">
        <v>380</v>
      </c>
      <c r="D158" s="189"/>
    </row>
    <row r="159" spans="1:4">
      <c r="A159" s="318">
        <v>160</v>
      </c>
      <c r="B159" s="179" t="s">
        <v>382</v>
      </c>
      <c r="C159" s="80" t="s">
        <v>380</v>
      </c>
      <c r="D159" s="189"/>
    </row>
    <row r="160" spans="1:4" ht="15.75">
      <c r="A160" s="318">
        <v>161</v>
      </c>
      <c r="B160" s="338" t="s">
        <v>383</v>
      </c>
      <c r="C160" s="80" t="s">
        <v>380</v>
      </c>
      <c r="D160" s="189"/>
    </row>
    <row r="161" spans="1:4" ht="14.65" thickBot="1">
      <c r="A161" s="323">
        <v>162</v>
      </c>
      <c r="B161" s="324" t="s">
        <v>384</v>
      </c>
      <c r="C161" s="87" t="s">
        <v>380</v>
      </c>
      <c r="D161" s="189"/>
    </row>
    <row r="162" spans="1:4">
      <c r="A162" s="325">
        <v>163</v>
      </c>
      <c r="B162" s="326" t="s">
        <v>385</v>
      </c>
      <c r="C162" s="327" t="s">
        <v>380</v>
      </c>
      <c r="D162" s="189"/>
    </row>
    <row r="163" spans="1:4">
      <c r="A163" s="318">
        <v>164</v>
      </c>
      <c r="B163" s="339" t="s">
        <v>386</v>
      </c>
      <c r="C163" s="321" t="s">
        <v>271</v>
      </c>
      <c r="D163" s="189"/>
    </row>
    <row r="164" spans="1:4">
      <c r="A164" s="318">
        <v>165</v>
      </c>
      <c r="B164" s="221" t="s">
        <v>387</v>
      </c>
      <c r="C164" s="80" t="s">
        <v>388</v>
      </c>
      <c r="D164" s="189"/>
    </row>
    <row r="165" spans="1:4">
      <c r="A165" s="318">
        <v>166</v>
      </c>
      <c r="B165" s="221" t="s">
        <v>389</v>
      </c>
      <c r="C165" s="80" t="s">
        <v>388</v>
      </c>
      <c r="D165" s="189"/>
    </row>
    <row r="166" spans="1:4">
      <c r="A166" s="318">
        <v>167</v>
      </c>
      <c r="B166" s="221" t="s">
        <v>390</v>
      </c>
      <c r="C166" s="80" t="s">
        <v>388</v>
      </c>
      <c r="D166" s="189"/>
    </row>
    <row r="167" spans="1:4">
      <c r="A167" s="318">
        <v>168</v>
      </c>
      <c r="B167" s="221" t="s">
        <v>391</v>
      </c>
      <c r="C167" s="80" t="s">
        <v>388</v>
      </c>
      <c r="D167" s="189"/>
    </row>
    <row r="168" spans="1:4" ht="14.65" thickBot="1">
      <c r="A168" s="323">
        <v>169</v>
      </c>
      <c r="B168" s="340" t="s">
        <v>392</v>
      </c>
      <c r="C168" s="87" t="s">
        <v>388</v>
      </c>
      <c r="D168" s="189"/>
    </row>
    <row r="169" spans="1:4">
      <c r="A169" s="325">
        <v>170</v>
      </c>
      <c r="B169" s="341" t="s">
        <v>393</v>
      </c>
      <c r="C169" s="327" t="s">
        <v>388</v>
      </c>
      <c r="D169" s="189"/>
    </row>
    <row r="170" spans="1:4">
      <c r="A170" s="318">
        <v>171</v>
      </c>
      <c r="B170" s="221" t="s">
        <v>394</v>
      </c>
      <c r="C170" s="80" t="s">
        <v>388</v>
      </c>
      <c r="D170" s="189"/>
    </row>
    <row r="171" spans="1:4">
      <c r="A171" s="318">
        <v>172</v>
      </c>
      <c r="B171" s="322" t="s">
        <v>395</v>
      </c>
      <c r="C171" s="80" t="s">
        <v>396</v>
      </c>
      <c r="D171" s="189"/>
    </row>
    <row r="172" spans="1:4">
      <c r="A172" s="318">
        <v>173</v>
      </c>
      <c r="B172" s="179" t="s">
        <v>397</v>
      </c>
      <c r="C172" s="80" t="s">
        <v>396</v>
      </c>
      <c r="D172" s="189"/>
    </row>
    <row r="173" spans="1:4">
      <c r="A173" s="318">
        <v>174</v>
      </c>
      <c r="B173" s="179" t="s">
        <v>398</v>
      </c>
      <c r="C173" s="80" t="s">
        <v>396</v>
      </c>
      <c r="D173" s="189"/>
    </row>
    <row r="174" spans="1:4">
      <c r="A174" s="318">
        <v>175</v>
      </c>
      <c r="B174" s="179" t="s">
        <v>399</v>
      </c>
      <c r="C174" s="80" t="s">
        <v>396</v>
      </c>
      <c r="D174" s="189"/>
    </row>
    <row r="175" spans="1:4" ht="14.65" thickBot="1">
      <c r="A175" s="342">
        <v>176</v>
      </c>
      <c r="B175" s="343" t="s">
        <v>400</v>
      </c>
      <c r="C175" s="87" t="s">
        <v>396</v>
      </c>
      <c r="D175" s="189"/>
    </row>
    <row r="176" spans="1:4">
      <c r="A176" s="325">
        <v>177</v>
      </c>
      <c r="B176" s="344" t="s">
        <v>401</v>
      </c>
      <c r="C176" s="327" t="s">
        <v>211</v>
      </c>
      <c r="D176" s="189"/>
    </row>
    <row r="177" spans="1:4">
      <c r="A177" s="318">
        <v>178</v>
      </c>
      <c r="B177" s="179" t="s">
        <v>402</v>
      </c>
      <c r="C177" s="80" t="s">
        <v>211</v>
      </c>
      <c r="D177" s="189"/>
    </row>
    <row r="178" spans="1:4">
      <c r="A178" s="318">
        <v>179</v>
      </c>
      <c r="B178" s="179" t="s">
        <v>403</v>
      </c>
      <c r="C178" s="80" t="s">
        <v>211</v>
      </c>
      <c r="D178" s="189"/>
    </row>
    <row r="179" spans="1:4">
      <c r="A179" s="318">
        <v>180</v>
      </c>
      <c r="B179" s="179" t="s">
        <v>404</v>
      </c>
      <c r="C179" s="80" t="s">
        <v>211</v>
      </c>
      <c r="D179" s="189"/>
    </row>
    <row r="180" spans="1:4">
      <c r="A180" s="318">
        <v>181</v>
      </c>
      <c r="B180" s="179" t="s">
        <v>405</v>
      </c>
      <c r="C180" s="80" t="s">
        <v>211</v>
      </c>
      <c r="D180" s="189"/>
    </row>
    <row r="181" spans="1:4">
      <c r="A181" s="318">
        <v>182</v>
      </c>
      <c r="B181" s="179" t="s">
        <v>406</v>
      </c>
      <c r="C181" s="80" t="s">
        <v>211</v>
      </c>
      <c r="D181" s="189"/>
    </row>
    <row r="182" spans="1:4">
      <c r="A182" s="318">
        <v>183</v>
      </c>
      <c r="B182" s="179" t="s">
        <v>407</v>
      </c>
      <c r="C182" s="80" t="s">
        <v>211</v>
      </c>
      <c r="D182" s="189"/>
    </row>
    <row r="183" spans="1:4">
      <c r="A183" s="318">
        <v>184</v>
      </c>
      <c r="B183" s="179" t="s">
        <v>408</v>
      </c>
      <c r="C183" s="80" t="s">
        <v>211</v>
      </c>
      <c r="D183" s="189"/>
    </row>
    <row r="184" spans="1:4">
      <c r="A184" s="318">
        <v>185</v>
      </c>
      <c r="B184" s="179" t="s">
        <v>409</v>
      </c>
      <c r="C184" s="80" t="s">
        <v>211</v>
      </c>
      <c r="D184" s="189"/>
    </row>
    <row r="185" spans="1:4">
      <c r="A185" s="321">
        <v>186</v>
      </c>
      <c r="B185" s="322" t="s">
        <v>410</v>
      </c>
      <c r="C185" s="80" t="s">
        <v>211</v>
      </c>
      <c r="D185" s="189"/>
    </row>
    <row r="186" spans="1:4">
      <c r="A186" s="318">
        <v>187</v>
      </c>
      <c r="B186" s="322" t="s">
        <v>411</v>
      </c>
      <c r="C186" s="321" t="s">
        <v>271</v>
      </c>
      <c r="D186" s="189"/>
    </row>
    <row r="187" spans="1:4">
      <c r="A187" s="318">
        <v>188</v>
      </c>
      <c r="B187" s="322" t="s">
        <v>412</v>
      </c>
      <c r="C187" s="80" t="s">
        <v>413</v>
      </c>
      <c r="D187" s="189"/>
    </row>
    <row r="188" spans="1:4">
      <c r="A188" s="318">
        <v>189</v>
      </c>
      <c r="B188" s="179" t="s">
        <v>414</v>
      </c>
      <c r="C188" s="80" t="s">
        <v>415</v>
      </c>
      <c r="D188" s="189"/>
    </row>
    <row r="189" spans="1:4" ht="14.65" thickBot="1">
      <c r="A189" s="323">
        <v>190</v>
      </c>
      <c r="B189" s="324" t="s">
        <v>416</v>
      </c>
      <c r="C189" s="87" t="s">
        <v>413</v>
      </c>
      <c r="D189" s="189"/>
    </row>
    <row r="190" spans="1:4">
      <c r="A190" s="325">
        <v>191</v>
      </c>
      <c r="B190" s="326" t="s">
        <v>417</v>
      </c>
      <c r="C190" s="327" t="s">
        <v>415</v>
      </c>
      <c r="D190" s="189"/>
    </row>
    <row r="191" spans="1:4">
      <c r="A191" s="318">
        <v>192</v>
      </c>
      <c r="B191" s="179" t="s">
        <v>418</v>
      </c>
      <c r="C191" s="80" t="s">
        <v>202</v>
      </c>
      <c r="D191" s="189"/>
    </row>
    <row r="192" spans="1:4">
      <c r="A192" s="318">
        <v>193</v>
      </c>
      <c r="B192" s="179" t="s">
        <v>419</v>
      </c>
      <c r="C192" s="80" t="s">
        <v>415</v>
      </c>
      <c r="D192" s="189"/>
    </row>
    <row r="193" spans="1:4">
      <c r="A193" s="318">
        <v>194</v>
      </c>
      <c r="B193" s="179" t="s">
        <v>420</v>
      </c>
      <c r="C193" s="80" t="s">
        <v>202</v>
      </c>
      <c r="D193" s="189"/>
    </row>
    <row r="194" spans="1:4">
      <c r="A194" s="318">
        <v>195</v>
      </c>
      <c r="B194" s="179" t="s">
        <v>421</v>
      </c>
      <c r="C194" s="80" t="s">
        <v>202</v>
      </c>
      <c r="D194" s="189"/>
    </row>
    <row r="195" spans="1:4">
      <c r="A195" s="318">
        <v>196</v>
      </c>
      <c r="B195" s="179" t="s">
        <v>422</v>
      </c>
      <c r="C195" s="80" t="s">
        <v>415</v>
      </c>
      <c r="D195" s="189"/>
    </row>
    <row r="196" spans="1:4">
      <c r="A196" s="318">
        <v>197</v>
      </c>
      <c r="B196" s="345" t="s">
        <v>423</v>
      </c>
      <c r="C196" s="80" t="s">
        <v>424</v>
      </c>
      <c r="D196" s="189"/>
    </row>
    <row r="197" spans="1:4">
      <c r="A197" s="318">
        <v>198</v>
      </c>
      <c r="B197" s="346" t="s">
        <v>425</v>
      </c>
      <c r="C197" s="80" t="s">
        <v>424</v>
      </c>
      <c r="D197" s="189"/>
    </row>
    <row r="198" spans="1:4">
      <c r="A198" s="318">
        <v>199</v>
      </c>
      <c r="B198" s="346" t="s">
        <v>426</v>
      </c>
      <c r="C198" s="80" t="s">
        <v>424</v>
      </c>
      <c r="D198" s="189"/>
    </row>
    <row r="199" spans="1:4">
      <c r="A199" s="318">
        <v>200</v>
      </c>
      <c r="B199" s="346" t="s">
        <v>427</v>
      </c>
      <c r="C199" s="80" t="s">
        <v>424</v>
      </c>
      <c r="D199" s="189"/>
    </row>
    <row r="200" spans="1:4">
      <c r="A200" s="318">
        <v>201</v>
      </c>
      <c r="B200" s="346" t="s">
        <v>428</v>
      </c>
      <c r="C200" s="80" t="s">
        <v>424</v>
      </c>
      <c r="D200" s="189"/>
    </row>
    <row r="201" spans="1:4">
      <c r="A201" s="318">
        <v>202</v>
      </c>
      <c r="B201" s="346" t="s">
        <v>429</v>
      </c>
      <c r="C201" s="80" t="s">
        <v>424</v>
      </c>
      <c r="D201" s="189"/>
    </row>
    <row r="202" spans="1:4">
      <c r="A202" s="318">
        <v>203</v>
      </c>
      <c r="B202" s="346" t="s">
        <v>430</v>
      </c>
      <c r="C202" s="80" t="s">
        <v>424</v>
      </c>
      <c r="D202" s="189"/>
    </row>
    <row r="203" spans="1:4">
      <c r="A203" s="318">
        <v>204</v>
      </c>
      <c r="B203" s="346" t="s">
        <v>431</v>
      </c>
      <c r="C203" s="80" t="s">
        <v>424</v>
      </c>
      <c r="D203" s="189"/>
    </row>
    <row r="204" spans="1:4">
      <c r="A204" s="318">
        <v>205</v>
      </c>
      <c r="B204" s="346" t="s">
        <v>432</v>
      </c>
      <c r="C204" s="80" t="s">
        <v>424</v>
      </c>
      <c r="D204" s="189"/>
    </row>
    <row r="205" spans="1:4">
      <c r="A205" s="318">
        <v>206</v>
      </c>
      <c r="B205" s="322" t="s">
        <v>433</v>
      </c>
      <c r="C205" s="80" t="s">
        <v>241</v>
      </c>
      <c r="D205" s="189"/>
    </row>
    <row r="206" spans="1:4">
      <c r="A206" s="318">
        <v>207</v>
      </c>
      <c r="B206" s="179" t="s">
        <v>434</v>
      </c>
      <c r="C206" s="80" t="s">
        <v>241</v>
      </c>
      <c r="D206" s="189"/>
    </row>
    <row r="207" spans="1:4">
      <c r="A207" s="318">
        <v>208</v>
      </c>
      <c r="B207" s="179" t="s">
        <v>435</v>
      </c>
      <c r="C207" s="80" t="s">
        <v>241</v>
      </c>
      <c r="D207" s="189"/>
    </row>
    <row r="208" spans="1:4">
      <c r="A208" s="318">
        <v>209</v>
      </c>
      <c r="B208" s="322" t="s">
        <v>436</v>
      </c>
      <c r="C208" s="321" t="s">
        <v>200</v>
      </c>
      <c r="D208" s="189"/>
    </row>
    <row r="209" spans="1:4">
      <c r="A209" s="318">
        <v>210</v>
      </c>
      <c r="B209" s="322" t="s">
        <v>437</v>
      </c>
      <c r="C209" s="321" t="s">
        <v>200</v>
      </c>
      <c r="D209" s="189"/>
    </row>
    <row r="210" spans="1:4">
      <c r="A210" s="321">
        <v>211</v>
      </c>
      <c r="B210" s="322" t="s">
        <v>438</v>
      </c>
      <c r="C210" s="321" t="s">
        <v>265</v>
      </c>
      <c r="D210" s="189"/>
    </row>
    <row r="211" spans="1:4">
      <c r="A211" s="318">
        <v>212</v>
      </c>
      <c r="B211" s="179" t="s">
        <v>439</v>
      </c>
      <c r="C211" s="80" t="s">
        <v>241</v>
      </c>
      <c r="D211" s="189"/>
    </row>
    <row r="212" spans="1:4">
      <c r="A212" s="318">
        <v>213</v>
      </c>
      <c r="B212" s="179" t="s">
        <v>440</v>
      </c>
      <c r="C212" s="80" t="s">
        <v>241</v>
      </c>
      <c r="D212" s="189"/>
    </row>
    <row r="213" spans="1:4">
      <c r="A213" s="318">
        <v>214</v>
      </c>
      <c r="B213" s="179" t="s">
        <v>441</v>
      </c>
      <c r="C213" s="80" t="s">
        <v>241</v>
      </c>
      <c r="D213" s="189"/>
    </row>
    <row r="214" spans="1:4">
      <c r="A214" s="318">
        <v>215</v>
      </c>
      <c r="B214" s="322" t="s">
        <v>442</v>
      </c>
      <c r="C214" s="321" t="s">
        <v>200</v>
      </c>
      <c r="D214" s="189"/>
    </row>
    <row r="215" spans="1:4">
      <c r="A215" s="318">
        <v>216</v>
      </c>
      <c r="B215" s="179" t="s">
        <v>443</v>
      </c>
      <c r="C215" s="80" t="s">
        <v>241</v>
      </c>
      <c r="D215" s="189"/>
    </row>
    <row r="216" spans="1:4">
      <c r="A216" s="318">
        <v>217</v>
      </c>
      <c r="B216" s="179" t="s">
        <v>444</v>
      </c>
      <c r="C216" s="80" t="s">
        <v>241</v>
      </c>
      <c r="D216" s="189"/>
    </row>
    <row r="217" spans="1:4">
      <c r="A217" s="318">
        <v>218</v>
      </c>
      <c r="B217" s="179" t="s">
        <v>445</v>
      </c>
      <c r="C217" s="80" t="s">
        <v>241</v>
      </c>
      <c r="D217" s="189"/>
    </row>
    <row r="218" spans="1:4">
      <c r="A218" s="318">
        <v>219</v>
      </c>
      <c r="B218" s="179" t="s">
        <v>446</v>
      </c>
      <c r="C218" s="80" t="s">
        <v>241</v>
      </c>
      <c r="D218" s="189"/>
    </row>
    <row r="219" spans="1:4">
      <c r="A219" s="318">
        <v>220</v>
      </c>
      <c r="B219" s="179" t="s">
        <v>447</v>
      </c>
      <c r="C219" s="80" t="s">
        <v>241</v>
      </c>
      <c r="D219" s="189"/>
    </row>
    <row r="220" spans="1:4">
      <c r="A220" s="318">
        <v>221</v>
      </c>
      <c r="B220" s="347" t="s">
        <v>448</v>
      </c>
      <c r="C220" s="348" t="s">
        <v>449</v>
      </c>
      <c r="D220" s="189"/>
    </row>
    <row r="221" spans="1:4">
      <c r="A221" s="318">
        <v>222</v>
      </c>
      <c r="B221" s="347" t="s">
        <v>450</v>
      </c>
      <c r="C221" s="348" t="s">
        <v>449</v>
      </c>
      <c r="D221" s="189"/>
    </row>
    <row r="222" spans="1:4">
      <c r="A222" s="318">
        <v>223</v>
      </c>
      <c r="B222" s="347" t="s">
        <v>451</v>
      </c>
      <c r="C222" s="348" t="s">
        <v>449</v>
      </c>
      <c r="D222" s="189"/>
    </row>
    <row r="223" spans="1:4">
      <c r="A223" s="318">
        <v>224</v>
      </c>
      <c r="B223" s="347" t="s">
        <v>452</v>
      </c>
      <c r="C223" s="348" t="s">
        <v>449</v>
      </c>
      <c r="D223" s="189"/>
    </row>
    <row r="224" spans="1:4">
      <c r="A224" s="318">
        <v>225</v>
      </c>
      <c r="B224" s="347" t="s">
        <v>453</v>
      </c>
      <c r="C224" s="348" t="s">
        <v>449</v>
      </c>
      <c r="D224" s="189"/>
    </row>
    <row r="225" spans="1:4">
      <c r="A225" s="318">
        <v>226</v>
      </c>
      <c r="B225" s="346" t="s">
        <v>454</v>
      </c>
      <c r="C225" s="348" t="s">
        <v>455</v>
      </c>
      <c r="D225" s="189"/>
    </row>
    <row r="226" spans="1:4">
      <c r="A226" s="318">
        <v>227</v>
      </c>
      <c r="B226" s="346" t="s">
        <v>456</v>
      </c>
      <c r="C226" s="348" t="s">
        <v>455</v>
      </c>
      <c r="D226" s="189"/>
    </row>
    <row r="227" spans="1:4">
      <c r="A227" s="318">
        <v>228</v>
      </c>
      <c r="B227" s="346" t="s">
        <v>457</v>
      </c>
      <c r="C227" s="348" t="s">
        <v>455</v>
      </c>
      <c r="D227" s="189"/>
    </row>
    <row r="228" spans="1:4">
      <c r="A228" s="318">
        <v>229</v>
      </c>
      <c r="B228" s="346" t="s">
        <v>458</v>
      </c>
      <c r="C228" s="348" t="s">
        <v>455</v>
      </c>
      <c r="D228" s="189"/>
    </row>
    <row r="229" spans="1:4">
      <c r="A229" s="318">
        <v>230</v>
      </c>
      <c r="B229" s="346" t="s">
        <v>459</v>
      </c>
      <c r="C229" s="348" t="s">
        <v>348</v>
      </c>
      <c r="D229" s="189"/>
    </row>
    <row r="230" spans="1:4">
      <c r="A230" s="318">
        <v>231</v>
      </c>
      <c r="B230" s="346" t="s">
        <v>460</v>
      </c>
      <c r="C230" s="348" t="s">
        <v>455</v>
      </c>
      <c r="D230" s="189"/>
    </row>
    <row r="231" spans="1:4">
      <c r="A231" s="318">
        <v>232</v>
      </c>
      <c r="B231" s="346" t="s">
        <v>461</v>
      </c>
      <c r="C231" s="348" t="s">
        <v>455</v>
      </c>
      <c r="D231" s="189"/>
    </row>
    <row r="232" spans="1:4">
      <c r="A232" s="318">
        <v>233</v>
      </c>
      <c r="B232" s="346" t="s">
        <v>462</v>
      </c>
      <c r="C232" s="348" t="s">
        <v>455</v>
      </c>
      <c r="D232" s="189"/>
    </row>
    <row r="233" spans="1:4">
      <c r="A233" s="318">
        <v>234</v>
      </c>
      <c r="B233" s="346" t="s">
        <v>463</v>
      </c>
      <c r="C233" s="348" t="s">
        <v>455</v>
      </c>
      <c r="D233" s="189"/>
    </row>
    <row r="234" spans="1:4">
      <c r="A234" s="318">
        <v>235</v>
      </c>
      <c r="B234" s="346" t="s">
        <v>464</v>
      </c>
      <c r="C234" s="348" t="s">
        <v>455</v>
      </c>
      <c r="D234" s="189"/>
    </row>
    <row r="235" spans="1:4">
      <c r="A235" s="321">
        <v>236</v>
      </c>
      <c r="B235" s="179" t="s">
        <v>465</v>
      </c>
      <c r="C235" s="80" t="s">
        <v>329</v>
      </c>
      <c r="D235" s="189"/>
    </row>
    <row r="236" spans="1:4">
      <c r="A236" s="321">
        <v>237</v>
      </c>
      <c r="B236" s="179" t="s">
        <v>466</v>
      </c>
      <c r="C236" s="80" t="s">
        <v>329</v>
      </c>
      <c r="D236" s="189"/>
    </row>
    <row r="237" spans="1:4" ht="14.45" customHeight="1">
      <c r="A237" s="321">
        <v>238</v>
      </c>
      <c r="B237" s="179" t="s">
        <v>467</v>
      </c>
      <c r="C237" s="80" t="s">
        <v>329</v>
      </c>
      <c r="D237" s="189"/>
    </row>
    <row r="238" spans="1:4">
      <c r="A238" s="321">
        <v>239</v>
      </c>
      <c r="B238" s="322" t="s">
        <v>468</v>
      </c>
      <c r="C238" s="321" t="s">
        <v>200</v>
      </c>
      <c r="D238" s="189"/>
    </row>
    <row r="239" spans="1:4">
      <c r="A239" s="321">
        <v>240</v>
      </c>
      <c r="B239" s="179" t="s">
        <v>469</v>
      </c>
      <c r="C239" s="80" t="s">
        <v>329</v>
      </c>
      <c r="D239" s="189"/>
    </row>
    <row r="240" spans="1:4" ht="14.65" thickBot="1">
      <c r="A240" s="342">
        <v>241</v>
      </c>
      <c r="B240" s="343" t="s">
        <v>470</v>
      </c>
      <c r="C240" s="342" t="s">
        <v>471</v>
      </c>
      <c r="D240" s="189"/>
    </row>
    <row r="241" spans="1:4">
      <c r="A241" s="349">
        <v>242</v>
      </c>
      <c r="B241" s="344" t="s">
        <v>472</v>
      </c>
      <c r="C241" s="349" t="s">
        <v>471</v>
      </c>
      <c r="D241" s="189"/>
    </row>
    <row r="242" spans="1:4">
      <c r="A242" s="321">
        <v>243</v>
      </c>
      <c r="B242" s="322" t="s">
        <v>473</v>
      </c>
      <c r="C242" s="321" t="s">
        <v>471</v>
      </c>
      <c r="D242" s="189"/>
    </row>
    <row r="243" spans="1:4">
      <c r="A243" s="321">
        <v>244</v>
      </c>
      <c r="B243" s="322" t="s">
        <v>474</v>
      </c>
      <c r="C243" s="80" t="s">
        <v>329</v>
      </c>
      <c r="D243" s="189"/>
    </row>
    <row r="244" spans="1:4">
      <c r="A244" s="318">
        <v>245</v>
      </c>
      <c r="B244" s="179" t="s">
        <v>475</v>
      </c>
      <c r="C244" s="80" t="s">
        <v>476</v>
      </c>
      <c r="D244" s="189"/>
    </row>
    <row r="245" spans="1:4">
      <c r="A245" s="318">
        <v>246</v>
      </c>
      <c r="B245" s="179" t="s">
        <v>477</v>
      </c>
      <c r="C245" s="80" t="s">
        <v>476</v>
      </c>
      <c r="D245" s="189"/>
    </row>
    <row r="246" spans="1:4">
      <c r="A246" s="318">
        <v>247</v>
      </c>
      <c r="B246" s="179" t="s">
        <v>478</v>
      </c>
      <c r="C246" s="80" t="s">
        <v>476</v>
      </c>
      <c r="D246" s="189"/>
    </row>
    <row r="247" spans="1:4">
      <c r="A247" s="318">
        <v>248</v>
      </c>
      <c r="B247" s="322" t="s">
        <v>479</v>
      </c>
      <c r="C247" s="80" t="s">
        <v>256</v>
      </c>
      <c r="D247" s="189"/>
    </row>
    <row r="248" spans="1:4">
      <c r="A248" s="318">
        <v>249</v>
      </c>
      <c r="B248" s="179" t="s">
        <v>480</v>
      </c>
      <c r="C248" s="80" t="s">
        <v>256</v>
      </c>
      <c r="D248" s="189"/>
    </row>
    <row r="249" spans="1:4">
      <c r="A249" s="318">
        <v>250</v>
      </c>
      <c r="B249" s="179" t="s">
        <v>481</v>
      </c>
      <c r="C249" s="80" t="s">
        <v>256</v>
      </c>
      <c r="D249" s="189"/>
    </row>
    <row r="250" spans="1:4">
      <c r="A250" s="318">
        <v>251</v>
      </c>
      <c r="B250" s="179" t="s">
        <v>482</v>
      </c>
      <c r="C250" s="80" t="s">
        <v>256</v>
      </c>
      <c r="D250" s="189"/>
    </row>
    <row r="251" spans="1:4">
      <c r="A251" s="318">
        <v>252</v>
      </c>
      <c r="B251" s="179" t="s">
        <v>483</v>
      </c>
      <c r="C251" s="80" t="s">
        <v>256</v>
      </c>
      <c r="D251" s="189"/>
    </row>
    <row r="252" spans="1:4">
      <c r="A252" s="318">
        <v>253</v>
      </c>
      <c r="B252" s="179" t="s">
        <v>484</v>
      </c>
      <c r="C252" s="80" t="s">
        <v>485</v>
      </c>
      <c r="D252" s="189"/>
    </row>
    <row r="253" spans="1:4">
      <c r="A253" s="318">
        <v>254</v>
      </c>
      <c r="B253" s="179" t="s">
        <v>486</v>
      </c>
      <c r="C253" s="80" t="s">
        <v>487</v>
      </c>
      <c r="D253" s="189"/>
    </row>
    <row r="254" spans="1:4">
      <c r="A254" s="318">
        <v>255</v>
      </c>
      <c r="B254" s="179" t="s">
        <v>488</v>
      </c>
      <c r="C254" s="321" t="s">
        <v>485</v>
      </c>
      <c r="D254" s="189"/>
    </row>
    <row r="255" spans="1:4">
      <c r="A255" s="318">
        <v>256</v>
      </c>
      <c r="B255" s="179" t="s">
        <v>489</v>
      </c>
      <c r="C255" s="80" t="s">
        <v>487</v>
      </c>
      <c r="D255" s="189"/>
    </row>
    <row r="256" spans="1:4">
      <c r="A256" s="318">
        <v>257</v>
      </c>
      <c r="B256" s="179" t="s">
        <v>490</v>
      </c>
      <c r="C256" s="321" t="s">
        <v>485</v>
      </c>
      <c r="D256" s="189"/>
    </row>
    <row r="257" spans="1:4">
      <c r="A257" s="318">
        <v>258</v>
      </c>
      <c r="B257" s="179" t="s">
        <v>491</v>
      </c>
      <c r="C257" s="80" t="s">
        <v>487</v>
      </c>
      <c r="D257" s="189"/>
    </row>
    <row r="258" spans="1:4">
      <c r="A258" s="318">
        <v>259</v>
      </c>
      <c r="B258" s="179" t="s">
        <v>492</v>
      </c>
      <c r="C258" s="80" t="s">
        <v>487</v>
      </c>
      <c r="D258" s="189"/>
    </row>
    <row r="259" spans="1:4">
      <c r="A259" s="318">
        <v>260</v>
      </c>
      <c r="B259" s="179" t="s">
        <v>493</v>
      </c>
      <c r="C259" s="80" t="s">
        <v>487</v>
      </c>
      <c r="D259" s="189"/>
    </row>
    <row r="260" spans="1:4">
      <c r="A260" s="318">
        <v>261</v>
      </c>
      <c r="B260" s="179" t="s">
        <v>494</v>
      </c>
      <c r="C260" s="80" t="s">
        <v>198</v>
      </c>
      <c r="D260" s="189"/>
    </row>
    <row r="261" spans="1:4">
      <c r="A261" s="318">
        <v>262</v>
      </c>
      <c r="B261" s="179" t="s">
        <v>495</v>
      </c>
      <c r="C261" s="80" t="s">
        <v>198</v>
      </c>
      <c r="D261" s="189"/>
    </row>
    <row r="262" spans="1:4">
      <c r="A262" s="318">
        <v>263</v>
      </c>
      <c r="B262" s="179" t="s">
        <v>496</v>
      </c>
      <c r="C262" s="80" t="s">
        <v>497</v>
      </c>
      <c r="D262" s="189"/>
    </row>
    <row r="263" spans="1:4">
      <c r="A263" s="318">
        <v>264</v>
      </c>
      <c r="B263" s="179" t="s">
        <v>498</v>
      </c>
      <c r="C263" s="80" t="s">
        <v>497</v>
      </c>
      <c r="D263" s="189"/>
    </row>
    <row r="264" spans="1:4">
      <c r="A264" s="318">
        <v>265</v>
      </c>
      <c r="B264" s="179" t="s">
        <v>499</v>
      </c>
      <c r="C264" s="80" t="s">
        <v>497</v>
      </c>
      <c r="D264" s="189"/>
    </row>
    <row r="265" spans="1:4">
      <c r="A265" s="318">
        <v>266</v>
      </c>
      <c r="B265" s="179" t="s">
        <v>500</v>
      </c>
      <c r="C265" s="80" t="s">
        <v>497</v>
      </c>
      <c r="D265" s="189"/>
    </row>
    <row r="266" spans="1:4">
      <c r="A266" s="318">
        <v>267</v>
      </c>
      <c r="B266" s="322" t="s">
        <v>501</v>
      </c>
      <c r="C266" s="321" t="s">
        <v>471</v>
      </c>
      <c r="D266" s="189"/>
    </row>
    <row r="267" spans="1:4">
      <c r="A267" s="318">
        <v>268</v>
      </c>
      <c r="B267" s="322" t="s">
        <v>502</v>
      </c>
      <c r="C267" s="80" t="s">
        <v>503</v>
      </c>
      <c r="D267" s="189"/>
    </row>
    <row r="268" spans="1:4">
      <c r="A268" s="318">
        <v>269</v>
      </c>
      <c r="B268" s="322" t="s">
        <v>504</v>
      </c>
      <c r="C268" s="321" t="s">
        <v>471</v>
      </c>
      <c r="D268" s="189"/>
    </row>
    <row r="269" spans="1:4">
      <c r="A269" s="318">
        <v>270</v>
      </c>
      <c r="B269" s="322" t="s">
        <v>505</v>
      </c>
      <c r="C269" s="80" t="s">
        <v>503</v>
      </c>
      <c r="D269" s="189"/>
    </row>
    <row r="270" spans="1:4">
      <c r="A270" s="318">
        <v>271</v>
      </c>
      <c r="B270" s="322" t="s">
        <v>506</v>
      </c>
      <c r="C270" s="321" t="s">
        <v>507</v>
      </c>
      <c r="D270" s="189"/>
    </row>
    <row r="271" spans="1:4">
      <c r="A271" s="318">
        <v>272</v>
      </c>
      <c r="B271" s="322" t="s">
        <v>508</v>
      </c>
      <c r="C271" s="80" t="s">
        <v>507</v>
      </c>
      <c r="D271" s="189"/>
    </row>
    <row r="272" spans="1:4">
      <c r="A272" s="318">
        <v>273</v>
      </c>
      <c r="B272" s="322" t="s">
        <v>509</v>
      </c>
      <c r="C272" s="321" t="s">
        <v>471</v>
      </c>
      <c r="D272" s="189"/>
    </row>
    <row r="273" spans="1:4">
      <c r="A273" s="318">
        <v>274</v>
      </c>
      <c r="B273" s="322" t="s">
        <v>510</v>
      </c>
      <c r="C273" s="80" t="s">
        <v>507</v>
      </c>
      <c r="D273" s="189"/>
    </row>
    <row r="274" spans="1:4">
      <c r="A274" s="318">
        <v>275</v>
      </c>
      <c r="B274" s="322" t="s">
        <v>511</v>
      </c>
      <c r="C274" s="80" t="s">
        <v>503</v>
      </c>
      <c r="D274" s="189"/>
    </row>
    <row r="275" spans="1:4">
      <c r="A275" s="318">
        <v>276</v>
      </c>
      <c r="B275" s="322" t="s">
        <v>512</v>
      </c>
      <c r="C275" s="321" t="s">
        <v>471</v>
      </c>
      <c r="D275" s="189"/>
    </row>
    <row r="276" spans="1:4">
      <c r="A276" s="318">
        <v>277</v>
      </c>
      <c r="B276" s="322" t="s">
        <v>513</v>
      </c>
      <c r="C276" s="80" t="s">
        <v>514</v>
      </c>
      <c r="D276" s="189"/>
    </row>
    <row r="277" spans="1:4">
      <c r="A277" s="318">
        <v>278</v>
      </c>
      <c r="B277" s="322" t="s">
        <v>515</v>
      </c>
      <c r="C277" s="80" t="s">
        <v>329</v>
      </c>
      <c r="D277" s="189"/>
    </row>
    <row r="278" spans="1:4">
      <c r="A278" s="318">
        <v>279</v>
      </c>
      <c r="B278" s="322" t="s">
        <v>516</v>
      </c>
      <c r="C278" s="80" t="s">
        <v>514</v>
      </c>
      <c r="D278" s="189"/>
    </row>
    <row r="279" spans="1:4">
      <c r="A279" s="318">
        <v>280</v>
      </c>
      <c r="B279" s="179" t="s">
        <v>517</v>
      </c>
      <c r="C279" s="80" t="s">
        <v>202</v>
      </c>
      <c r="D279" s="189"/>
    </row>
    <row r="280" spans="1:4">
      <c r="A280" s="318">
        <v>281</v>
      </c>
      <c r="B280" s="179" t="s">
        <v>518</v>
      </c>
      <c r="C280" s="80" t="s">
        <v>202</v>
      </c>
      <c r="D280" s="189"/>
    </row>
    <row r="281" spans="1:4">
      <c r="A281" s="318">
        <v>282</v>
      </c>
      <c r="B281" s="179" t="s">
        <v>519</v>
      </c>
      <c r="C281" s="80" t="s">
        <v>497</v>
      </c>
      <c r="D281" s="189"/>
    </row>
    <row r="282" spans="1:4">
      <c r="A282" s="318">
        <v>283</v>
      </c>
      <c r="B282" s="179" t="s">
        <v>520</v>
      </c>
      <c r="C282" s="80" t="s">
        <v>497</v>
      </c>
      <c r="D282" s="189"/>
    </row>
    <row r="283" spans="1:4">
      <c r="A283" s="318">
        <v>284</v>
      </c>
      <c r="B283" s="179" t="s">
        <v>521</v>
      </c>
      <c r="C283" s="80" t="s">
        <v>329</v>
      </c>
      <c r="D283" s="189"/>
    </row>
    <row r="284" spans="1:4">
      <c r="A284" s="318">
        <v>285</v>
      </c>
      <c r="B284" s="179" t="s">
        <v>522</v>
      </c>
      <c r="C284" s="80" t="s">
        <v>241</v>
      </c>
      <c r="D284" s="189"/>
    </row>
    <row r="285" spans="1:4">
      <c r="A285" s="318">
        <v>286</v>
      </c>
      <c r="B285" s="179" t="s">
        <v>523</v>
      </c>
      <c r="C285" s="80" t="s">
        <v>455</v>
      </c>
      <c r="D285" s="189"/>
    </row>
    <row r="286" spans="1:4">
      <c r="A286" s="321">
        <v>287</v>
      </c>
      <c r="B286" s="322" t="s">
        <v>524</v>
      </c>
      <c r="C286" s="321" t="s">
        <v>202</v>
      </c>
      <c r="D286" s="189"/>
    </row>
    <row r="287" spans="1:4">
      <c r="A287" s="321">
        <v>288</v>
      </c>
      <c r="B287" s="322" t="s">
        <v>525</v>
      </c>
      <c r="C287" s="321" t="s">
        <v>202</v>
      </c>
      <c r="D287" s="189"/>
    </row>
    <row r="288" spans="1:4">
      <c r="A288" s="318">
        <v>289</v>
      </c>
      <c r="B288" s="179" t="s">
        <v>526</v>
      </c>
      <c r="C288" s="80" t="s">
        <v>237</v>
      </c>
      <c r="D288" s="189"/>
    </row>
    <row r="289" spans="1:4">
      <c r="A289" s="318">
        <v>290</v>
      </c>
      <c r="B289" s="179" t="s">
        <v>527</v>
      </c>
      <c r="C289" s="80" t="s">
        <v>415</v>
      </c>
      <c r="D289" s="189"/>
    </row>
    <row r="290" spans="1:4">
      <c r="A290" s="318">
        <v>291</v>
      </c>
      <c r="B290" s="179" t="s">
        <v>528</v>
      </c>
      <c r="C290" s="80" t="s">
        <v>388</v>
      </c>
      <c r="D290" s="189"/>
    </row>
    <row r="291" spans="1:4">
      <c r="A291" s="318">
        <v>292</v>
      </c>
      <c r="B291" s="179" t="s">
        <v>529</v>
      </c>
      <c r="C291" s="80" t="s">
        <v>388</v>
      </c>
      <c r="D291" s="189"/>
    </row>
    <row r="292" spans="1:4">
      <c r="A292" s="318">
        <v>293</v>
      </c>
      <c r="B292" s="179" t="s">
        <v>530</v>
      </c>
      <c r="C292" s="80" t="s">
        <v>348</v>
      </c>
      <c r="D292" s="189"/>
    </row>
    <row r="293" spans="1:4">
      <c r="A293" s="80">
        <v>294</v>
      </c>
      <c r="B293" s="322" t="s">
        <v>531</v>
      </c>
      <c r="C293" s="321" t="s">
        <v>256</v>
      </c>
      <c r="D293" s="189"/>
    </row>
    <row r="294" spans="1:4">
      <c r="A294" s="80">
        <v>295</v>
      </c>
      <c r="B294" s="189" t="s">
        <v>532</v>
      </c>
      <c r="C294" s="80" t="s">
        <v>361</v>
      </c>
      <c r="D294" s="189"/>
    </row>
    <row r="295" spans="1:4">
      <c r="A295" s="318">
        <v>296</v>
      </c>
      <c r="B295" s="179" t="s">
        <v>533</v>
      </c>
      <c r="C295" s="80" t="s">
        <v>237</v>
      </c>
      <c r="D295" s="189"/>
    </row>
    <row r="296" spans="1:4">
      <c r="A296" s="318">
        <v>297</v>
      </c>
      <c r="B296" s="179" t="s">
        <v>534</v>
      </c>
      <c r="C296" s="80" t="s">
        <v>241</v>
      </c>
      <c r="D296" s="189"/>
    </row>
    <row r="297" spans="1:4">
      <c r="A297" s="318">
        <v>298</v>
      </c>
      <c r="B297" s="179" t="s">
        <v>535</v>
      </c>
      <c r="C297" s="80" t="s">
        <v>241</v>
      </c>
      <c r="D297" s="189"/>
    </row>
    <row r="298" spans="1:4">
      <c r="A298" s="318">
        <v>299</v>
      </c>
      <c r="B298" s="179" t="s">
        <v>536</v>
      </c>
      <c r="C298" s="80" t="s">
        <v>198</v>
      </c>
      <c r="D298" s="189"/>
    </row>
    <row r="299" spans="1:4">
      <c r="A299" s="318">
        <v>300</v>
      </c>
      <c r="B299" s="179" t="s">
        <v>537</v>
      </c>
      <c r="C299" s="80" t="s">
        <v>241</v>
      </c>
      <c r="D299" s="189"/>
    </row>
    <row r="300" spans="1:4">
      <c r="A300" s="318">
        <v>301</v>
      </c>
      <c r="B300" s="179" t="s">
        <v>538</v>
      </c>
      <c r="C300" s="80" t="s">
        <v>507</v>
      </c>
      <c r="D300" s="189"/>
    </row>
    <row r="301" spans="1:4">
      <c r="A301" s="318">
        <v>302</v>
      </c>
      <c r="B301" s="179" t="s">
        <v>539</v>
      </c>
      <c r="C301" s="80" t="s">
        <v>507</v>
      </c>
      <c r="D301" s="189"/>
    </row>
    <row r="302" spans="1:4">
      <c r="A302" s="323">
        <v>303</v>
      </c>
      <c r="B302" s="324" t="s">
        <v>540</v>
      </c>
      <c r="C302" s="87" t="s">
        <v>507</v>
      </c>
      <c r="D302" s="189"/>
    </row>
    <row r="303" spans="1:4">
      <c r="A303" s="318">
        <v>304</v>
      </c>
      <c r="B303" s="179" t="s">
        <v>541</v>
      </c>
      <c r="C303" s="80" t="s">
        <v>507</v>
      </c>
      <c r="D303" s="189"/>
    </row>
    <row r="304" spans="1:4">
      <c r="A304" s="321">
        <v>305</v>
      </c>
      <c r="B304" s="322" t="s">
        <v>542</v>
      </c>
      <c r="C304" s="80" t="s">
        <v>211</v>
      </c>
      <c r="D304" s="189"/>
    </row>
    <row r="305" spans="1:4">
      <c r="A305" s="318">
        <v>306</v>
      </c>
      <c r="B305" s="179" t="s">
        <v>543</v>
      </c>
      <c r="C305" s="80" t="s">
        <v>503</v>
      </c>
      <c r="D305" s="189"/>
    </row>
    <row r="306" spans="1:4">
      <c r="A306" s="318">
        <v>307</v>
      </c>
      <c r="B306" s="179" t="s">
        <v>544</v>
      </c>
      <c r="C306" s="80" t="s">
        <v>503</v>
      </c>
      <c r="D306" s="189"/>
    </row>
    <row r="307" spans="1:4">
      <c r="A307" s="318">
        <v>308</v>
      </c>
      <c r="B307" s="179" t="s">
        <v>545</v>
      </c>
      <c r="C307" s="80" t="s">
        <v>507</v>
      </c>
      <c r="D307" s="189"/>
    </row>
    <row r="308" spans="1:4">
      <c r="A308" s="318">
        <v>309</v>
      </c>
      <c r="B308" s="179" t="s">
        <v>546</v>
      </c>
      <c r="C308" s="80" t="s">
        <v>503</v>
      </c>
      <c r="D308" s="189"/>
    </row>
    <row r="309" spans="1:4">
      <c r="A309" s="318">
        <v>310</v>
      </c>
      <c r="B309" s="179" t="s">
        <v>547</v>
      </c>
      <c r="C309" s="80" t="s">
        <v>415</v>
      </c>
      <c r="D309" s="189"/>
    </row>
    <row r="310" spans="1:4">
      <c r="A310" s="318">
        <v>311</v>
      </c>
      <c r="B310" s="179" t="s">
        <v>548</v>
      </c>
      <c r="C310" s="80" t="s">
        <v>449</v>
      </c>
      <c r="D310" s="189"/>
    </row>
    <row r="311" spans="1:4">
      <c r="A311" s="318">
        <v>312</v>
      </c>
      <c r="B311" s="179" t="s">
        <v>549</v>
      </c>
      <c r="C311" s="80" t="s">
        <v>449</v>
      </c>
      <c r="D311" s="189"/>
    </row>
    <row r="312" spans="1:4">
      <c r="A312" s="318">
        <v>313</v>
      </c>
      <c r="B312" s="179" t="s">
        <v>550</v>
      </c>
      <c r="C312" s="80" t="s">
        <v>449</v>
      </c>
      <c r="D312" s="189"/>
    </row>
    <row r="313" spans="1:4">
      <c r="A313" s="318">
        <v>314</v>
      </c>
      <c r="B313" s="179" t="s">
        <v>551</v>
      </c>
      <c r="C313" s="80" t="s">
        <v>449</v>
      </c>
      <c r="D313" s="189"/>
    </row>
    <row r="314" spans="1:4">
      <c r="A314" s="318">
        <v>315</v>
      </c>
      <c r="B314" s="179" t="s">
        <v>552</v>
      </c>
      <c r="C314" s="80" t="s">
        <v>449</v>
      </c>
      <c r="D314" s="189"/>
    </row>
    <row r="315" spans="1:4">
      <c r="A315" s="318">
        <v>316</v>
      </c>
      <c r="B315" s="179" t="s">
        <v>553</v>
      </c>
      <c r="C315" s="80" t="s">
        <v>449</v>
      </c>
      <c r="D315" s="189"/>
    </row>
    <row r="316" spans="1:4" ht="14.65" thickBot="1">
      <c r="A316" s="323">
        <v>317</v>
      </c>
      <c r="B316" s="324" t="s">
        <v>554</v>
      </c>
      <c r="C316" s="87" t="s">
        <v>449</v>
      </c>
      <c r="D316" s="189"/>
    </row>
    <row r="317" spans="1:4">
      <c r="A317" s="325">
        <v>318</v>
      </c>
      <c r="B317" s="326" t="s">
        <v>555</v>
      </c>
      <c r="C317" s="327" t="s">
        <v>449</v>
      </c>
      <c r="D317" s="189"/>
    </row>
    <row r="318" spans="1:4">
      <c r="A318" s="318">
        <v>319</v>
      </c>
      <c r="B318" s="179" t="s">
        <v>556</v>
      </c>
      <c r="C318" s="80" t="s">
        <v>449</v>
      </c>
      <c r="D318" s="189"/>
    </row>
    <row r="319" spans="1:4">
      <c r="A319" s="318">
        <v>320</v>
      </c>
      <c r="B319" s="179" t="s">
        <v>557</v>
      </c>
      <c r="C319" s="80" t="s">
        <v>449</v>
      </c>
      <c r="D319" s="189"/>
    </row>
    <row r="320" spans="1:4">
      <c r="A320" s="318">
        <v>321</v>
      </c>
      <c r="B320" s="179" t="s">
        <v>558</v>
      </c>
      <c r="C320" s="80" t="s">
        <v>449</v>
      </c>
      <c r="D320" s="189"/>
    </row>
    <row r="321" spans="1:4">
      <c r="A321" s="318">
        <v>322</v>
      </c>
      <c r="B321" s="179" t="s">
        <v>559</v>
      </c>
      <c r="C321" s="80" t="s">
        <v>449</v>
      </c>
      <c r="D321" s="189"/>
    </row>
    <row r="322" spans="1:4">
      <c r="A322" s="318">
        <v>323</v>
      </c>
      <c r="B322" s="350" t="s">
        <v>560</v>
      </c>
      <c r="C322" s="321" t="s">
        <v>256</v>
      </c>
      <c r="D322" s="189"/>
    </row>
    <row r="323" spans="1:4">
      <c r="A323" s="318">
        <v>324</v>
      </c>
      <c r="B323" s="179" t="s">
        <v>561</v>
      </c>
      <c r="C323" s="80" t="s">
        <v>308</v>
      </c>
      <c r="D323" s="189"/>
    </row>
    <row r="324" spans="1:4">
      <c r="A324" s="318">
        <v>325</v>
      </c>
      <c r="B324" s="179" t="s">
        <v>562</v>
      </c>
      <c r="C324" s="80" t="s">
        <v>308</v>
      </c>
      <c r="D324" s="189"/>
    </row>
    <row r="325" spans="1:4">
      <c r="A325" s="318">
        <v>326</v>
      </c>
      <c r="B325" s="179" t="s">
        <v>563</v>
      </c>
      <c r="C325" s="80" t="s">
        <v>308</v>
      </c>
      <c r="D325" s="189"/>
    </row>
    <row r="326" spans="1:4">
      <c r="A326" s="318">
        <v>327</v>
      </c>
      <c r="B326" s="179" t="s">
        <v>564</v>
      </c>
      <c r="C326" s="80" t="s">
        <v>308</v>
      </c>
      <c r="D326" s="189"/>
    </row>
    <row r="327" spans="1:4">
      <c r="A327" s="318">
        <v>328</v>
      </c>
      <c r="B327" s="179" t="s">
        <v>565</v>
      </c>
      <c r="C327" s="80" t="s">
        <v>308</v>
      </c>
      <c r="D327" s="189"/>
    </row>
    <row r="328" spans="1:4">
      <c r="A328" s="318">
        <v>329</v>
      </c>
      <c r="B328" s="179" t="s">
        <v>566</v>
      </c>
      <c r="C328" s="80" t="s">
        <v>308</v>
      </c>
      <c r="D328" s="189"/>
    </row>
    <row r="329" spans="1:4">
      <c r="A329" s="318">
        <v>330</v>
      </c>
      <c r="B329" s="179" t="s">
        <v>567</v>
      </c>
      <c r="C329" s="321" t="s">
        <v>485</v>
      </c>
      <c r="D329" s="189"/>
    </row>
    <row r="330" spans="1:4">
      <c r="A330" s="318">
        <v>331</v>
      </c>
      <c r="B330" s="179" t="s">
        <v>568</v>
      </c>
      <c r="C330" s="321" t="s">
        <v>485</v>
      </c>
      <c r="D330" s="189"/>
    </row>
    <row r="331" spans="1:4">
      <c r="A331" s="318">
        <v>332</v>
      </c>
      <c r="B331" s="179" t="s">
        <v>569</v>
      </c>
      <c r="C331" s="80" t="s">
        <v>308</v>
      </c>
      <c r="D331" s="189"/>
    </row>
    <row r="332" spans="1:4">
      <c r="A332" s="318">
        <v>333</v>
      </c>
      <c r="B332" s="179" t="s">
        <v>570</v>
      </c>
      <c r="C332" s="80" t="s">
        <v>308</v>
      </c>
      <c r="D332" s="189"/>
    </row>
    <row r="333" spans="1:4">
      <c r="A333" s="318">
        <v>334</v>
      </c>
      <c r="B333" s="179" t="s">
        <v>571</v>
      </c>
      <c r="C333" s="80" t="s">
        <v>329</v>
      </c>
      <c r="D333" s="189"/>
    </row>
    <row r="334" spans="1:4">
      <c r="A334" s="321">
        <v>335</v>
      </c>
      <c r="B334" s="322" t="s">
        <v>572</v>
      </c>
      <c r="C334" s="321" t="s">
        <v>202</v>
      </c>
      <c r="D334" s="189"/>
    </row>
    <row r="335" spans="1:4" ht="14.65" thickBot="1">
      <c r="A335" s="323">
        <v>336</v>
      </c>
      <c r="B335" s="324" t="s">
        <v>573</v>
      </c>
      <c r="C335" s="87" t="s">
        <v>476</v>
      </c>
      <c r="D335" s="189"/>
    </row>
    <row r="336" spans="1:4">
      <c r="A336" s="325">
        <v>337</v>
      </c>
      <c r="B336" s="326" t="s">
        <v>574</v>
      </c>
      <c r="C336" s="327" t="s">
        <v>365</v>
      </c>
      <c r="D336" s="189"/>
    </row>
    <row r="337" spans="1:4">
      <c r="A337" s="318">
        <v>338</v>
      </c>
      <c r="B337" s="179" t="s">
        <v>575</v>
      </c>
      <c r="C337" s="80" t="s">
        <v>361</v>
      </c>
      <c r="D337" s="189"/>
    </row>
    <row r="338" spans="1:4">
      <c r="A338" s="318">
        <v>339</v>
      </c>
      <c r="B338" s="179" t="s">
        <v>576</v>
      </c>
      <c r="C338" s="80" t="s">
        <v>365</v>
      </c>
      <c r="D338" s="189"/>
    </row>
    <row r="339" spans="1:4">
      <c r="A339" s="318">
        <v>340</v>
      </c>
      <c r="B339" s="179" t="s">
        <v>577</v>
      </c>
      <c r="C339" s="80" t="s">
        <v>361</v>
      </c>
      <c r="D339" s="189"/>
    </row>
    <row r="340" spans="1:4">
      <c r="A340" s="318">
        <v>341</v>
      </c>
      <c r="B340" s="179" t="s">
        <v>578</v>
      </c>
      <c r="C340" s="80" t="s">
        <v>361</v>
      </c>
      <c r="D340" s="189"/>
    </row>
    <row r="341" spans="1:4">
      <c r="A341" s="318">
        <v>342</v>
      </c>
      <c r="B341" s="179" t="s">
        <v>579</v>
      </c>
      <c r="C341" s="80" t="s">
        <v>361</v>
      </c>
      <c r="D341" s="189"/>
    </row>
    <row r="342" spans="1:4">
      <c r="A342" s="318">
        <v>343</v>
      </c>
      <c r="B342" s="179" t="s">
        <v>580</v>
      </c>
      <c r="C342" s="80" t="s">
        <v>329</v>
      </c>
      <c r="D342" s="189"/>
    </row>
    <row r="343" spans="1:4">
      <c r="A343" s="318">
        <v>344</v>
      </c>
      <c r="B343" s="179" t="s">
        <v>581</v>
      </c>
      <c r="C343" s="80" t="s">
        <v>329</v>
      </c>
      <c r="D343" s="189"/>
    </row>
    <row r="344" spans="1:4">
      <c r="A344" s="318">
        <v>345</v>
      </c>
      <c r="B344" s="179" t="s">
        <v>582</v>
      </c>
      <c r="C344" s="80" t="s">
        <v>329</v>
      </c>
      <c r="D344" s="189"/>
    </row>
    <row r="345" spans="1:4">
      <c r="A345" s="318">
        <v>346</v>
      </c>
      <c r="B345" s="179" t="s">
        <v>583</v>
      </c>
      <c r="C345" s="80" t="s">
        <v>329</v>
      </c>
      <c r="D345" s="189"/>
    </row>
    <row r="346" spans="1:4">
      <c r="A346" s="318">
        <v>347</v>
      </c>
      <c r="B346" s="179" t="s">
        <v>584</v>
      </c>
      <c r="C346" s="80" t="s">
        <v>365</v>
      </c>
      <c r="D346" s="189"/>
    </row>
    <row r="347" spans="1:4">
      <c r="A347" s="318">
        <v>348</v>
      </c>
      <c r="B347" s="179" t="s">
        <v>585</v>
      </c>
      <c r="C347" s="80" t="s">
        <v>361</v>
      </c>
      <c r="D347" s="189"/>
    </row>
    <row r="348" spans="1:4">
      <c r="A348" s="318">
        <v>349</v>
      </c>
      <c r="B348" s="179" t="s">
        <v>586</v>
      </c>
      <c r="C348" s="80" t="s">
        <v>361</v>
      </c>
      <c r="D348" s="189"/>
    </row>
    <row r="349" spans="1:4">
      <c r="A349" s="318">
        <v>350</v>
      </c>
      <c r="B349" s="179" t="s">
        <v>587</v>
      </c>
      <c r="C349" s="80" t="s">
        <v>361</v>
      </c>
      <c r="D349" s="189"/>
    </row>
    <row r="350" spans="1:4">
      <c r="A350" s="318">
        <v>351</v>
      </c>
      <c r="B350" s="179" t="s">
        <v>588</v>
      </c>
      <c r="C350" s="80" t="s">
        <v>361</v>
      </c>
      <c r="D350" s="189"/>
    </row>
    <row r="351" spans="1:4">
      <c r="A351" s="318">
        <v>352</v>
      </c>
      <c r="B351" s="179" t="s">
        <v>589</v>
      </c>
      <c r="C351" s="80" t="s">
        <v>361</v>
      </c>
      <c r="D351" s="189"/>
    </row>
    <row r="352" spans="1:4">
      <c r="A352" s="318">
        <v>353</v>
      </c>
      <c r="B352" s="179" t="s">
        <v>590</v>
      </c>
      <c r="C352" s="80" t="s">
        <v>361</v>
      </c>
      <c r="D352" s="189"/>
    </row>
    <row r="353" spans="1:4">
      <c r="A353" s="318">
        <v>354</v>
      </c>
      <c r="B353" s="257" t="s">
        <v>591</v>
      </c>
      <c r="C353" s="80" t="s">
        <v>361</v>
      </c>
      <c r="D353" s="189"/>
    </row>
    <row r="354" spans="1:4">
      <c r="A354" s="318">
        <v>355</v>
      </c>
      <c r="B354" s="179" t="s">
        <v>592</v>
      </c>
      <c r="C354" s="80" t="s">
        <v>241</v>
      </c>
      <c r="D354" s="189"/>
    </row>
    <row r="355" spans="1:4">
      <c r="A355" s="318">
        <v>356</v>
      </c>
      <c r="B355" s="179" t="s">
        <v>593</v>
      </c>
      <c r="C355" s="80" t="s">
        <v>241</v>
      </c>
      <c r="D355" s="189"/>
    </row>
    <row r="356" spans="1:4">
      <c r="A356" s="318">
        <v>357</v>
      </c>
      <c r="B356" s="179" t="s">
        <v>594</v>
      </c>
      <c r="C356" s="80" t="s">
        <v>329</v>
      </c>
      <c r="D356" s="189"/>
    </row>
    <row r="357" spans="1:4">
      <c r="A357" s="318">
        <v>358</v>
      </c>
      <c r="B357" s="179" t="s">
        <v>595</v>
      </c>
      <c r="C357" s="80" t="s">
        <v>317</v>
      </c>
      <c r="D357" s="189"/>
    </row>
    <row r="358" spans="1:4">
      <c r="A358" s="318">
        <v>359</v>
      </c>
      <c r="B358" s="179" t="s">
        <v>596</v>
      </c>
      <c r="C358" s="80" t="s">
        <v>329</v>
      </c>
      <c r="D358" s="189"/>
    </row>
    <row r="359" spans="1:4">
      <c r="A359" s="318">
        <v>360</v>
      </c>
      <c r="B359" s="179" t="s">
        <v>597</v>
      </c>
      <c r="C359" s="80" t="s">
        <v>329</v>
      </c>
      <c r="D359" s="189"/>
    </row>
    <row r="360" spans="1:4">
      <c r="A360" s="318">
        <v>361</v>
      </c>
      <c r="B360" s="179" t="s">
        <v>598</v>
      </c>
      <c r="C360" s="80" t="s">
        <v>293</v>
      </c>
      <c r="D360" s="189"/>
    </row>
    <row r="361" spans="1:4">
      <c r="A361" s="318">
        <v>362</v>
      </c>
      <c r="B361" s="179" t="s">
        <v>599</v>
      </c>
      <c r="C361" s="80" t="s">
        <v>329</v>
      </c>
      <c r="D361" s="189"/>
    </row>
    <row r="362" spans="1:4">
      <c r="A362" s="318">
        <v>363</v>
      </c>
      <c r="B362" s="179" t="s">
        <v>600</v>
      </c>
      <c r="C362" s="80" t="s">
        <v>388</v>
      </c>
      <c r="D362" s="189"/>
    </row>
    <row r="363" spans="1:4">
      <c r="A363" s="318">
        <v>364</v>
      </c>
      <c r="B363" s="179" t="s">
        <v>601</v>
      </c>
      <c r="C363" s="80" t="s">
        <v>388</v>
      </c>
      <c r="D363" s="189"/>
    </row>
    <row r="364" spans="1:4">
      <c r="A364" s="318">
        <v>365</v>
      </c>
      <c r="B364" s="322" t="s">
        <v>602</v>
      </c>
      <c r="C364" s="80" t="s">
        <v>254</v>
      </c>
      <c r="D364" s="189"/>
    </row>
    <row r="365" spans="1:4">
      <c r="A365" s="321">
        <v>366</v>
      </c>
      <c r="B365" s="322" t="s">
        <v>603</v>
      </c>
      <c r="C365" s="321" t="s">
        <v>265</v>
      </c>
      <c r="D365" s="189"/>
    </row>
    <row r="366" spans="1:4">
      <c r="A366" s="318">
        <v>367</v>
      </c>
      <c r="B366" s="179" t="s">
        <v>604</v>
      </c>
      <c r="C366" s="80" t="s">
        <v>288</v>
      </c>
      <c r="D366" s="189"/>
    </row>
    <row r="367" spans="1:4">
      <c r="A367" s="321">
        <v>368</v>
      </c>
      <c r="B367" s="322" t="s">
        <v>605</v>
      </c>
      <c r="C367" s="321" t="s">
        <v>202</v>
      </c>
      <c r="D367" s="189"/>
    </row>
    <row r="368" spans="1:4">
      <c r="A368" s="321">
        <v>369</v>
      </c>
      <c r="B368" s="322" t="s">
        <v>606</v>
      </c>
      <c r="C368" s="321" t="s">
        <v>202</v>
      </c>
      <c r="D368" s="189"/>
    </row>
    <row r="369" spans="1:4">
      <c r="A369" s="318">
        <v>370</v>
      </c>
      <c r="B369" s="179" t="s">
        <v>607</v>
      </c>
      <c r="C369" s="80" t="s">
        <v>288</v>
      </c>
      <c r="D369" s="189"/>
    </row>
    <row r="370" spans="1:4">
      <c r="A370" s="318">
        <v>371</v>
      </c>
      <c r="B370" s="179" t="s">
        <v>608</v>
      </c>
      <c r="C370" s="80" t="s">
        <v>329</v>
      </c>
      <c r="D370" s="189"/>
    </row>
    <row r="371" spans="1:4">
      <c r="A371" s="318">
        <v>372</v>
      </c>
      <c r="B371" s="322" t="s">
        <v>609</v>
      </c>
      <c r="C371" s="321" t="s">
        <v>271</v>
      </c>
      <c r="D371" s="189"/>
    </row>
    <row r="372" spans="1:4" ht="14.65" thickBot="1">
      <c r="A372" s="323">
        <v>373</v>
      </c>
      <c r="B372" s="324" t="s">
        <v>610</v>
      </c>
      <c r="C372" s="87" t="s">
        <v>388</v>
      </c>
      <c r="D372" s="189"/>
    </row>
    <row r="373" spans="1:4">
      <c r="A373" s="325">
        <v>374</v>
      </c>
      <c r="B373" s="326" t="s">
        <v>611</v>
      </c>
      <c r="C373" s="327" t="s">
        <v>612</v>
      </c>
      <c r="D373" s="189"/>
    </row>
    <row r="374" spans="1:4">
      <c r="A374" s="318">
        <v>375</v>
      </c>
      <c r="B374" s="179" t="s">
        <v>613</v>
      </c>
      <c r="C374" s="80" t="s">
        <v>612</v>
      </c>
      <c r="D374" s="189"/>
    </row>
    <row r="375" spans="1:4">
      <c r="A375" s="318">
        <v>376</v>
      </c>
      <c r="B375" s="179" t="s">
        <v>614</v>
      </c>
      <c r="C375" s="80" t="s">
        <v>612</v>
      </c>
      <c r="D375" s="189"/>
    </row>
    <row r="376" spans="1:4">
      <c r="A376" s="318">
        <v>377</v>
      </c>
      <c r="B376" s="179" t="s">
        <v>615</v>
      </c>
      <c r="C376" s="80" t="s">
        <v>497</v>
      </c>
      <c r="D376" s="189"/>
    </row>
    <row r="377" spans="1:4">
      <c r="A377" s="318">
        <v>378</v>
      </c>
      <c r="B377" s="179" t="s">
        <v>616</v>
      </c>
      <c r="C377" s="80" t="s">
        <v>254</v>
      </c>
      <c r="D377" s="189"/>
    </row>
    <row r="378" spans="1:4">
      <c r="A378" s="318">
        <v>379</v>
      </c>
      <c r="B378" s="179" t="s">
        <v>617</v>
      </c>
      <c r="C378" s="80" t="s">
        <v>254</v>
      </c>
      <c r="D378" s="189"/>
    </row>
    <row r="379" spans="1:4">
      <c r="A379" s="318">
        <v>380</v>
      </c>
      <c r="B379" s="179" t="s">
        <v>618</v>
      </c>
      <c r="C379" s="80" t="s">
        <v>288</v>
      </c>
      <c r="D379" s="189"/>
    </row>
    <row r="380" spans="1:4">
      <c r="A380" s="318">
        <v>381</v>
      </c>
      <c r="B380" s="179" t="s">
        <v>619</v>
      </c>
      <c r="C380" s="80" t="s">
        <v>507</v>
      </c>
      <c r="D380" s="189"/>
    </row>
    <row r="381" spans="1:4">
      <c r="A381" s="318">
        <v>382</v>
      </c>
      <c r="B381" s="179" t="s">
        <v>620</v>
      </c>
      <c r="C381" s="80" t="s">
        <v>507</v>
      </c>
      <c r="D381" s="189"/>
    </row>
    <row r="382" spans="1:4">
      <c r="A382" s="321">
        <v>383</v>
      </c>
      <c r="B382" s="322" t="s">
        <v>621</v>
      </c>
      <c r="C382" s="321" t="s">
        <v>202</v>
      </c>
      <c r="D382" s="189"/>
    </row>
    <row r="383" spans="1:4">
      <c r="A383" s="321">
        <v>384</v>
      </c>
      <c r="B383" s="322" t="s">
        <v>622</v>
      </c>
      <c r="C383" s="321" t="s">
        <v>413</v>
      </c>
      <c r="D383" s="189"/>
    </row>
    <row r="384" spans="1:4">
      <c r="A384" s="318">
        <v>385</v>
      </c>
      <c r="B384" s="179" t="s">
        <v>623</v>
      </c>
      <c r="C384" s="80" t="s">
        <v>424</v>
      </c>
      <c r="D384" s="189"/>
    </row>
    <row r="385" spans="1:4" ht="14.65" thickBot="1">
      <c r="A385" s="323">
        <v>386</v>
      </c>
      <c r="B385" s="324" t="s">
        <v>624</v>
      </c>
      <c r="C385" s="87" t="s">
        <v>300</v>
      </c>
      <c r="D385" s="189"/>
    </row>
    <row r="386" spans="1:4">
      <c r="A386" s="325">
        <v>387</v>
      </c>
      <c r="B386" s="326" t="s">
        <v>625</v>
      </c>
      <c r="C386" s="327" t="s">
        <v>300</v>
      </c>
      <c r="D386" s="189"/>
    </row>
    <row r="387" spans="1:4">
      <c r="A387" s="318">
        <v>388</v>
      </c>
      <c r="B387" s="179" t="s">
        <v>626</v>
      </c>
      <c r="C387" s="80" t="s">
        <v>300</v>
      </c>
      <c r="D387" s="189"/>
    </row>
    <row r="388" spans="1:4">
      <c r="A388" s="318">
        <v>389</v>
      </c>
      <c r="B388" s="179" t="s">
        <v>627</v>
      </c>
      <c r="C388" s="80" t="s">
        <v>507</v>
      </c>
      <c r="D388" s="189"/>
    </row>
    <row r="389" spans="1:4">
      <c r="A389" s="318">
        <v>390</v>
      </c>
      <c r="B389" s="179" t="s">
        <v>628</v>
      </c>
      <c r="C389" s="80" t="s">
        <v>507</v>
      </c>
      <c r="D389" s="189"/>
    </row>
    <row r="390" spans="1:4">
      <c r="A390" s="318">
        <v>391</v>
      </c>
      <c r="B390" s="179" t="s">
        <v>629</v>
      </c>
      <c r="C390" s="80" t="s">
        <v>630</v>
      </c>
      <c r="D390" s="189"/>
    </row>
    <row r="391" spans="1:4">
      <c r="A391" s="318">
        <v>392</v>
      </c>
      <c r="B391" s="179" t="s">
        <v>631</v>
      </c>
      <c r="C391" s="80"/>
      <c r="D391" s="189"/>
    </row>
    <row r="392" spans="1:4">
      <c r="A392" s="318">
        <v>393</v>
      </c>
      <c r="B392" s="179" t="s">
        <v>632</v>
      </c>
      <c r="C392" s="80"/>
      <c r="D392" s="189"/>
    </row>
    <row r="393" spans="1:4" ht="14.65" thickBot="1">
      <c r="A393" s="351">
        <v>394</v>
      </c>
      <c r="B393" s="352" t="s">
        <v>633</v>
      </c>
      <c r="C393" s="353"/>
      <c r="D393" s="189"/>
    </row>
    <row r="394" spans="1:4">
      <c r="A394" s="329">
        <v>395</v>
      </c>
      <c r="B394" s="330" t="s">
        <v>634</v>
      </c>
      <c r="C394" s="154" t="s">
        <v>208</v>
      </c>
      <c r="D394" s="189"/>
    </row>
    <row r="395" spans="1:4">
      <c r="A395" s="318">
        <v>396</v>
      </c>
      <c r="B395" s="179" t="s">
        <v>635</v>
      </c>
      <c r="C395" s="80" t="s">
        <v>241</v>
      </c>
      <c r="D395" s="189"/>
    </row>
    <row r="396" spans="1:4">
      <c r="A396" s="318">
        <v>397</v>
      </c>
      <c r="B396" s="179" t="s">
        <v>636</v>
      </c>
      <c r="C396" s="80" t="s">
        <v>348</v>
      </c>
      <c r="D396" s="189"/>
    </row>
    <row r="397" spans="1:4">
      <c r="A397" s="318">
        <v>398</v>
      </c>
      <c r="B397" s="179" t="s">
        <v>637</v>
      </c>
      <c r="C397" s="80" t="s">
        <v>348</v>
      </c>
      <c r="D397" s="189"/>
    </row>
    <row r="398" spans="1:4">
      <c r="A398" s="318">
        <v>399</v>
      </c>
      <c r="B398" s="179" t="s">
        <v>638</v>
      </c>
      <c r="C398" s="80" t="s">
        <v>348</v>
      </c>
      <c r="D398" s="189"/>
    </row>
    <row r="399" spans="1:4">
      <c r="A399" s="318">
        <v>400</v>
      </c>
      <c r="B399" s="179" t="s">
        <v>639</v>
      </c>
      <c r="C399" s="80" t="s">
        <v>487</v>
      </c>
      <c r="D399" s="189"/>
    </row>
    <row r="400" spans="1:4">
      <c r="A400" s="318">
        <v>401</v>
      </c>
      <c r="B400" s="179" t="s">
        <v>640</v>
      </c>
      <c r="C400" s="80" t="s">
        <v>293</v>
      </c>
      <c r="D400" s="189"/>
    </row>
    <row r="401" spans="1:4">
      <c r="A401" s="318">
        <v>402</v>
      </c>
      <c r="B401" s="179" t="s">
        <v>641</v>
      </c>
      <c r="C401" s="80" t="s">
        <v>293</v>
      </c>
      <c r="D401" s="189"/>
    </row>
    <row r="402" spans="1:4">
      <c r="A402" s="318">
        <v>403</v>
      </c>
      <c r="B402" s="179" t="s">
        <v>642</v>
      </c>
      <c r="C402" s="80" t="s">
        <v>293</v>
      </c>
      <c r="D402" s="189"/>
    </row>
    <row r="403" spans="1:4">
      <c r="A403" s="318">
        <v>404</v>
      </c>
      <c r="B403" s="179" t="s">
        <v>643</v>
      </c>
      <c r="C403" s="80" t="s">
        <v>365</v>
      </c>
      <c r="D403" s="189"/>
    </row>
    <row r="404" spans="1:4">
      <c r="A404" s="318">
        <v>405</v>
      </c>
      <c r="B404" s="179" t="s">
        <v>644</v>
      </c>
      <c r="C404" s="80" t="s">
        <v>361</v>
      </c>
      <c r="D404" s="189"/>
    </row>
    <row r="405" spans="1:4">
      <c r="A405" s="318">
        <v>406</v>
      </c>
      <c r="B405" s="179" t="s">
        <v>392</v>
      </c>
      <c r="C405" s="80" t="s">
        <v>329</v>
      </c>
      <c r="D405" s="189"/>
    </row>
    <row r="406" spans="1:4">
      <c r="A406" s="318">
        <v>407</v>
      </c>
      <c r="B406" s="179" t="s">
        <v>645</v>
      </c>
      <c r="C406" s="80" t="s">
        <v>455</v>
      </c>
      <c r="D406" s="189"/>
    </row>
    <row r="407" spans="1:4">
      <c r="A407" s="318">
        <v>408</v>
      </c>
      <c r="B407" s="179" t="s">
        <v>646</v>
      </c>
      <c r="C407" s="80" t="s">
        <v>261</v>
      </c>
      <c r="D407" s="189"/>
    </row>
    <row r="408" spans="1:4">
      <c r="A408" s="318">
        <v>409</v>
      </c>
      <c r="B408" s="179" t="s">
        <v>647</v>
      </c>
      <c r="C408" s="80" t="s">
        <v>507</v>
      </c>
      <c r="D408" s="189"/>
    </row>
    <row r="409" spans="1:4">
      <c r="A409" s="318">
        <v>410</v>
      </c>
      <c r="B409" s="179" t="s">
        <v>648</v>
      </c>
      <c r="C409" s="80" t="s">
        <v>415</v>
      </c>
      <c r="D409" s="189"/>
    </row>
    <row r="410" spans="1:4">
      <c r="A410" s="318">
        <v>411</v>
      </c>
      <c r="B410" s="179" t="s">
        <v>649</v>
      </c>
      <c r="C410" s="80" t="s">
        <v>415</v>
      </c>
      <c r="D410" s="189"/>
    </row>
    <row r="411" spans="1:4">
      <c r="A411" s="318">
        <v>412</v>
      </c>
      <c r="B411" s="179" t="s">
        <v>650</v>
      </c>
      <c r="C411" s="80" t="s">
        <v>415</v>
      </c>
      <c r="D411" s="189"/>
    </row>
    <row r="412" spans="1:4">
      <c r="A412" s="318">
        <v>413</v>
      </c>
      <c r="B412" s="322" t="s">
        <v>651</v>
      </c>
      <c r="C412" s="321" t="s">
        <v>200</v>
      </c>
      <c r="D412" s="189"/>
    </row>
    <row r="413" spans="1:4">
      <c r="A413" s="318">
        <v>414</v>
      </c>
      <c r="B413" s="179" t="s">
        <v>652</v>
      </c>
      <c r="C413" s="80" t="s">
        <v>254</v>
      </c>
      <c r="D413" s="189"/>
    </row>
    <row r="414" spans="1:4">
      <c r="A414" s="318">
        <v>415</v>
      </c>
      <c r="B414" s="179" t="s">
        <v>653</v>
      </c>
      <c r="C414" s="80" t="s">
        <v>198</v>
      </c>
      <c r="D414" s="189"/>
    </row>
    <row r="415" spans="1:4">
      <c r="A415" s="318">
        <v>416</v>
      </c>
      <c r="B415" s="179" t="s">
        <v>654</v>
      </c>
      <c r="C415" s="80" t="s">
        <v>198</v>
      </c>
      <c r="D415" s="189"/>
    </row>
    <row r="416" spans="1:4">
      <c r="A416" s="318">
        <v>417</v>
      </c>
      <c r="B416" s="179" t="s">
        <v>655</v>
      </c>
      <c r="C416" s="80" t="s">
        <v>198</v>
      </c>
      <c r="D416" s="189"/>
    </row>
    <row r="417" spans="1:12">
      <c r="A417" s="318">
        <v>418</v>
      </c>
      <c r="B417" s="179" t="s">
        <v>656</v>
      </c>
      <c r="C417" s="80" t="s">
        <v>241</v>
      </c>
      <c r="D417" s="189"/>
    </row>
    <row r="418" spans="1:12">
      <c r="A418" s="318">
        <v>419</v>
      </c>
      <c r="B418" s="179" t="s">
        <v>657</v>
      </c>
      <c r="C418" s="80" t="s">
        <v>241</v>
      </c>
      <c r="D418" s="189"/>
    </row>
    <row r="419" spans="1:12">
      <c r="A419" s="318">
        <v>420</v>
      </c>
      <c r="B419" s="179" t="s">
        <v>658</v>
      </c>
      <c r="C419" s="80" t="s">
        <v>198</v>
      </c>
      <c r="D419" s="189"/>
    </row>
    <row r="420" spans="1:12">
      <c r="A420" s="318">
        <v>421</v>
      </c>
      <c r="B420" s="322" t="s">
        <v>659</v>
      </c>
      <c r="C420" s="321" t="s">
        <v>200</v>
      </c>
      <c r="D420" s="189"/>
    </row>
    <row r="421" spans="1:12">
      <c r="A421" s="318">
        <v>422</v>
      </c>
      <c r="B421" s="179" t="s">
        <v>660</v>
      </c>
      <c r="C421" s="80" t="s">
        <v>415</v>
      </c>
      <c r="D421" s="189"/>
    </row>
    <row r="422" spans="1:12">
      <c r="A422" s="318">
        <v>423</v>
      </c>
      <c r="B422" s="179" t="s">
        <v>661</v>
      </c>
      <c r="C422" s="80" t="s">
        <v>361</v>
      </c>
      <c r="D422" s="189"/>
    </row>
    <row r="423" spans="1:12">
      <c r="A423" s="318">
        <v>424</v>
      </c>
      <c r="B423" s="179" t="s">
        <v>662</v>
      </c>
      <c r="C423" s="80" t="s">
        <v>361</v>
      </c>
      <c r="D423" s="189"/>
    </row>
    <row r="424" spans="1:12">
      <c r="A424" s="318">
        <v>425</v>
      </c>
      <c r="B424" s="179" t="s">
        <v>663</v>
      </c>
      <c r="C424" s="80" t="s">
        <v>361</v>
      </c>
      <c r="D424" s="189"/>
    </row>
    <row r="425" spans="1:12">
      <c r="A425" s="318">
        <v>426</v>
      </c>
      <c r="B425" s="179" t="s">
        <v>664</v>
      </c>
      <c r="C425" s="80" t="s">
        <v>361</v>
      </c>
      <c r="D425" s="189"/>
    </row>
    <row r="426" spans="1:12">
      <c r="A426" s="321">
        <v>427</v>
      </c>
      <c r="B426" s="322" t="s">
        <v>665</v>
      </c>
      <c r="C426" s="321" t="s">
        <v>202</v>
      </c>
      <c r="D426" s="189"/>
    </row>
    <row r="427" spans="1:12">
      <c r="A427" s="318">
        <v>428</v>
      </c>
      <c r="B427" s="179" t="s">
        <v>666</v>
      </c>
      <c r="C427" s="80" t="s">
        <v>288</v>
      </c>
      <c r="D427" s="189"/>
    </row>
    <row r="428" spans="1:12">
      <c r="A428" s="318">
        <v>429</v>
      </c>
      <c r="B428" s="179" t="s">
        <v>667</v>
      </c>
      <c r="C428" s="80" t="s">
        <v>288</v>
      </c>
      <c r="D428" s="189"/>
    </row>
    <row r="429" spans="1:12">
      <c r="A429" s="318">
        <v>430</v>
      </c>
      <c r="B429" s="179" t="s">
        <v>668</v>
      </c>
      <c r="C429" s="80" t="s">
        <v>288</v>
      </c>
      <c r="D429" s="189"/>
      <c r="E429" s="216"/>
      <c r="F429" s="217"/>
      <c r="G429" s="216"/>
      <c r="H429" s="54"/>
      <c r="I429" s="54"/>
      <c r="J429" s="54"/>
      <c r="K429" s="54"/>
      <c r="L429" s="54"/>
    </row>
    <row r="430" spans="1:12">
      <c r="A430" s="318">
        <v>431</v>
      </c>
      <c r="B430" s="179" t="s">
        <v>669</v>
      </c>
      <c r="C430" s="80" t="s">
        <v>288</v>
      </c>
      <c r="D430" s="189"/>
      <c r="E430" s="216"/>
      <c r="F430" s="217"/>
      <c r="G430" s="216"/>
      <c r="H430" s="54"/>
      <c r="I430" s="54"/>
      <c r="J430" s="54"/>
      <c r="K430" s="54"/>
      <c r="L430" s="54"/>
    </row>
    <row r="431" spans="1:12">
      <c r="A431" s="318">
        <v>432</v>
      </c>
      <c r="B431" s="179" t="s">
        <v>670</v>
      </c>
      <c r="C431" s="80" t="s">
        <v>288</v>
      </c>
      <c r="D431" s="189"/>
      <c r="E431" s="216"/>
      <c r="F431" s="217"/>
      <c r="G431" s="216"/>
      <c r="H431" s="54"/>
      <c r="I431" s="54"/>
      <c r="J431" s="54"/>
      <c r="K431" s="54"/>
      <c r="L431" s="54"/>
    </row>
    <row r="432" spans="1:12">
      <c r="A432" s="321">
        <v>433</v>
      </c>
      <c r="B432" s="322" t="s">
        <v>671</v>
      </c>
      <c r="C432" s="321" t="s">
        <v>202</v>
      </c>
      <c r="D432" s="189"/>
      <c r="E432" s="216"/>
      <c r="F432" s="217"/>
      <c r="G432" s="216"/>
      <c r="H432" s="54"/>
      <c r="I432" s="54"/>
      <c r="J432" s="54"/>
      <c r="K432" s="54"/>
      <c r="L432" s="54"/>
    </row>
    <row r="433" spans="1:12">
      <c r="A433" s="318">
        <v>434</v>
      </c>
      <c r="B433" s="179" t="s">
        <v>672</v>
      </c>
      <c r="C433" s="80" t="s">
        <v>288</v>
      </c>
      <c r="D433" s="189"/>
      <c r="E433" s="216"/>
      <c r="F433" s="217"/>
      <c r="G433" s="216"/>
      <c r="H433" s="54"/>
      <c r="I433" s="54"/>
      <c r="J433" s="54"/>
      <c r="K433" s="54"/>
      <c r="L433" s="54"/>
    </row>
    <row r="434" spans="1:12">
      <c r="A434" s="318">
        <v>435</v>
      </c>
      <c r="B434" s="179" t="s">
        <v>673</v>
      </c>
      <c r="C434" s="80" t="s">
        <v>288</v>
      </c>
      <c r="D434" s="189"/>
      <c r="H434" s="37"/>
      <c r="I434" s="37"/>
      <c r="J434" s="37"/>
      <c r="K434" s="37"/>
      <c r="L434" s="37"/>
    </row>
    <row r="435" spans="1:12">
      <c r="A435" s="318">
        <v>436</v>
      </c>
      <c r="B435" s="179" t="s">
        <v>674</v>
      </c>
      <c r="C435" s="80" t="s">
        <v>288</v>
      </c>
      <c r="D435" s="189"/>
    </row>
    <row r="436" spans="1:12">
      <c r="A436" s="318">
        <v>437</v>
      </c>
      <c r="B436" s="179" t="s">
        <v>675</v>
      </c>
      <c r="C436" s="80" t="s">
        <v>254</v>
      </c>
      <c r="D436" s="189"/>
    </row>
    <row r="437" spans="1:12">
      <c r="A437" s="318">
        <v>438</v>
      </c>
      <c r="B437" s="179" t="s">
        <v>676</v>
      </c>
      <c r="C437" s="80" t="s">
        <v>254</v>
      </c>
      <c r="D437" s="189"/>
    </row>
    <row r="438" spans="1:12">
      <c r="A438" s="318">
        <v>439</v>
      </c>
      <c r="B438" s="179" t="s">
        <v>677</v>
      </c>
      <c r="C438" s="80" t="s">
        <v>254</v>
      </c>
      <c r="D438" s="189"/>
    </row>
    <row r="439" spans="1:12">
      <c r="A439" s="318">
        <v>440</v>
      </c>
      <c r="B439" s="179" t="s">
        <v>678</v>
      </c>
      <c r="C439" s="321" t="s">
        <v>198</v>
      </c>
      <c r="D439" s="189"/>
    </row>
    <row r="440" spans="1:12">
      <c r="A440" s="318">
        <v>441</v>
      </c>
      <c r="B440" s="179" t="s">
        <v>679</v>
      </c>
      <c r="C440" s="321" t="s">
        <v>198</v>
      </c>
      <c r="D440" s="189"/>
    </row>
    <row r="441" spans="1:12">
      <c r="A441" s="318">
        <v>442</v>
      </c>
      <c r="B441" s="179" t="s">
        <v>680</v>
      </c>
      <c r="C441" s="321" t="s">
        <v>198</v>
      </c>
      <c r="D441" s="248"/>
    </row>
    <row r="442" spans="1:12">
      <c r="A442" s="318">
        <v>443</v>
      </c>
      <c r="B442" s="179" t="s">
        <v>681</v>
      </c>
      <c r="C442" s="321" t="s">
        <v>424</v>
      </c>
      <c r="D442" s="248"/>
    </row>
    <row r="443" spans="1:12">
      <c r="A443" s="318">
        <v>444</v>
      </c>
      <c r="B443" s="322" t="s">
        <v>682</v>
      </c>
      <c r="C443" s="321" t="s">
        <v>271</v>
      </c>
      <c r="D443" s="248"/>
    </row>
    <row r="444" spans="1:12">
      <c r="A444" s="318">
        <v>445</v>
      </c>
      <c r="B444" s="322" t="s">
        <v>683</v>
      </c>
      <c r="C444" s="321" t="s">
        <v>271</v>
      </c>
      <c r="D444" s="248"/>
    </row>
    <row r="445" spans="1:12">
      <c r="A445" s="318">
        <v>446</v>
      </c>
      <c r="B445" s="179" t="s">
        <v>684</v>
      </c>
      <c r="C445" s="321" t="s">
        <v>329</v>
      </c>
      <c r="D445" s="248"/>
    </row>
    <row r="446" spans="1:12">
      <c r="A446" s="318">
        <v>447</v>
      </c>
      <c r="B446" s="179" t="s">
        <v>685</v>
      </c>
      <c r="C446" s="321" t="s">
        <v>293</v>
      </c>
      <c r="D446" s="248"/>
    </row>
    <row r="447" spans="1:12">
      <c r="A447" s="318">
        <v>448</v>
      </c>
      <c r="B447" s="179" t="s">
        <v>686</v>
      </c>
      <c r="C447" s="321" t="s">
        <v>293</v>
      </c>
      <c r="D447" s="248"/>
    </row>
    <row r="448" spans="1:12">
      <c r="A448" s="318">
        <v>449</v>
      </c>
      <c r="B448" s="179" t="s">
        <v>687</v>
      </c>
      <c r="C448" s="321" t="s">
        <v>317</v>
      </c>
      <c r="D448" s="248"/>
    </row>
    <row r="449" spans="1:4">
      <c r="A449" s="321">
        <v>450</v>
      </c>
      <c r="B449" s="322" t="s">
        <v>688</v>
      </c>
      <c r="C449" s="321" t="s">
        <v>202</v>
      </c>
      <c r="D449" s="248"/>
    </row>
    <row r="450" spans="1:4">
      <c r="A450" s="318">
        <v>451</v>
      </c>
      <c r="B450" s="179" t="s">
        <v>689</v>
      </c>
      <c r="C450" s="321" t="s">
        <v>288</v>
      </c>
      <c r="D450" s="248"/>
    </row>
    <row r="451" spans="1:4">
      <c r="A451" s="318">
        <v>452</v>
      </c>
      <c r="B451" s="179" t="s">
        <v>690</v>
      </c>
      <c r="C451" s="321" t="s">
        <v>288</v>
      </c>
      <c r="D451" s="248"/>
    </row>
    <row r="452" spans="1:4">
      <c r="A452" s="318">
        <v>453</v>
      </c>
      <c r="B452" s="179" t="s">
        <v>691</v>
      </c>
      <c r="C452" s="321" t="s">
        <v>288</v>
      </c>
      <c r="D452" s="248"/>
    </row>
    <row r="453" spans="1:4">
      <c r="A453" s="318">
        <v>454</v>
      </c>
      <c r="B453" s="179" t="s">
        <v>692</v>
      </c>
      <c r="C453" s="321" t="s">
        <v>288</v>
      </c>
      <c r="D453" s="248"/>
    </row>
    <row r="454" spans="1:4">
      <c r="A454" s="318">
        <v>455</v>
      </c>
      <c r="B454" s="179" t="s">
        <v>693</v>
      </c>
      <c r="C454" s="321" t="s">
        <v>288</v>
      </c>
      <c r="D454" s="248"/>
    </row>
    <row r="455" spans="1:4">
      <c r="A455" s="318">
        <v>456</v>
      </c>
      <c r="B455" s="179" t="s">
        <v>694</v>
      </c>
      <c r="C455" s="321" t="s">
        <v>288</v>
      </c>
      <c r="D455" s="248"/>
    </row>
    <row r="456" spans="1:4">
      <c r="A456" s="318">
        <v>457</v>
      </c>
      <c r="B456" s="179" t="s">
        <v>695</v>
      </c>
      <c r="C456" s="321" t="s">
        <v>288</v>
      </c>
      <c r="D456" s="248"/>
    </row>
    <row r="457" spans="1:4">
      <c r="A457" s="321">
        <v>458</v>
      </c>
      <c r="B457" s="322" t="s">
        <v>696</v>
      </c>
      <c r="C457" s="321" t="s">
        <v>202</v>
      </c>
      <c r="D457" s="248"/>
    </row>
    <row r="458" spans="1:4">
      <c r="A458" s="318">
        <v>459</v>
      </c>
      <c r="B458" s="179" t="s">
        <v>697</v>
      </c>
      <c r="C458" s="321" t="s">
        <v>388</v>
      </c>
      <c r="D458" s="248"/>
    </row>
    <row r="459" spans="1:4">
      <c r="A459" s="318">
        <v>460</v>
      </c>
      <c r="B459" s="179" t="s">
        <v>698</v>
      </c>
      <c r="C459" s="321" t="s">
        <v>388</v>
      </c>
      <c r="D459" s="248"/>
    </row>
    <row r="460" spans="1:4">
      <c r="A460" s="318">
        <v>461</v>
      </c>
      <c r="B460" s="179" t="s">
        <v>699</v>
      </c>
      <c r="C460" s="321" t="s">
        <v>388</v>
      </c>
      <c r="D460" s="248"/>
    </row>
    <row r="461" spans="1:4">
      <c r="A461" s="318">
        <v>462</v>
      </c>
      <c r="B461" s="179" t="s">
        <v>700</v>
      </c>
      <c r="C461" s="321" t="s">
        <v>329</v>
      </c>
      <c r="D461" s="248"/>
    </row>
    <row r="462" spans="1:4">
      <c r="A462" s="318">
        <v>463</v>
      </c>
      <c r="B462" s="179" t="s">
        <v>701</v>
      </c>
      <c r="C462" s="321" t="s">
        <v>388</v>
      </c>
      <c r="D462" s="248"/>
    </row>
    <row r="463" spans="1:4">
      <c r="A463" s="318">
        <v>464</v>
      </c>
      <c r="B463" s="179" t="s">
        <v>702</v>
      </c>
      <c r="C463" s="321" t="s">
        <v>317</v>
      </c>
      <c r="D463" s="248"/>
    </row>
    <row r="464" spans="1:4">
      <c r="A464" s="321">
        <v>465</v>
      </c>
      <c r="B464" s="322" t="s">
        <v>703</v>
      </c>
      <c r="C464" s="321" t="s">
        <v>254</v>
      </c>
      <c r="D464" s="248"/>
    </row>
    <row r="465" spans="1:4">
      <c r="A465" s="318">
        <v>466</v>
      </c>
      <c r="B465" s="179" t="s">
        <v>704</v>
      </c>
      <c r="C465" s="321" t="s">
        <v>503</v>
      </c>
      <c r="D465" s="248"/>
    </row>
    <row r="466" spans="1:4">
      <c r="A466" s="318">
        <v>467</v>
      </c>
      <c r="B466" s="179" t="s">
        <v>705</v>
      </c>
      <c r="C466" s="321" t="s">
        <v>503</v>
      </c>
      <c r="D466" s="248"/>
    </row>
    <row r="467" spans="1:4">
      <c r="A467" s="318">
        <v>468</v>
      </c>
      <c r="B467" s="322" t="s">
        <v>706</v>
      </c>
      <c r="C467" s="321" t="s">
        <v>503</v>
      </c>
      <c r="D467" s="248"/>
    </row>
    <row r="468" spans="1:4">
      <c r="A468" s="318">
        <v>469</v>
      </c>
      <c r="B468" s="322" t="s">
        <v>707</v>
      </c>
      <c r="C468" s="321" t="s">
        <v>503</v>
      </c>
      <c r="D468" s="248"/>
    </row>
    <row r="469" spans="1:4" ht="28.5">
      <c r="A469" s="318">
        <v>470</v>
      </c>
      <c r="B469" s="354" t="s">
        <v>708</v>
      </c>
      <c r="C469" s="321" t="s">
        <v>361</v>
      </c>
      <c r="D469" s="248"/>
    </row>
    <row r="470" spans="1:4">
      <c r="A470" s="318">
        <v>471</v>
      </c>
      <c r="B470" s="179" t="s">
        <v>709</v>
      </c>
      <c r="C470" s="321" t="s">
        <v>361</v>
      </c>
      <c r="D470" s="248"/>
    </row>
    <row r="471" spans="1:4">
      <c r="A471" s="318">
        <v>472</v>
      </c>
      <c r="B471" s="179" t="s">
        <v>710</v>
      </c>
      <c r="C471" s="321" t="s">
        <v>361</v>
      </c>
      <c r="D471" s="248"/>
    </row>
    <row r="472" spans="1:4">
      <c r="A472" s="321">
        <v>473</v>
      </c>
      <c r="B472" s="322" t="s">
        <v>711</v>
      </c>
      <c r="C472" s="321" t="s">
        <v>267</v>
      </c>
      <c r="D472" s="248"/>
    </row>
    <row r="473" spans="1:4">
      <c r="A473" s="318">
        <v>474</v>
      </c>
      <c r="B473" s="179" t="s">
        <v>712</v>
      </c>
      <c r="C473" s="321" t="s">
        <v>198</v>
      </c>
      <c r="D473" s="248"/>
    </row>
    <row r="474" spans="1:4">
      <c r="A474" s="321">
        <v>475</v>
      </c>
      <c r="B474" s="322" t="s">
        <v>713</v>
      </c>
      <c r="C474" s="321" t="s">
        <v>211</v>
      </c>
      <c r="D474" s="248"/>
    </row>
    <row r="475" spans="1:4">
      <c r="A475" s="321">
        <v>477</v>
      </c>
      <c r="B475" s="322" t="s">
        <v>714</v>
      </c>
      <c r="C475" s="321" t="s">
        <v>308</v>
      </c>
      <c r="D475" s="248"/>
    </row>
    <row r="476" spans="1:4">
      <c r="A476" s="321">
        <v>478</v>
      </c>
      <c r="B476" s="322" t="s">
        <v>715</v>
      </c>
      <c r="C476" s="321" t="s">
        <v>211</v>
      </c>
      <c r="D476" s="248"/>
    </row>
    <row r="477" spans="1:4">
      <c r="A477" s="318">
        <v>479</v>
      </c>
      <c r="B477" s="179" t="s">
        <v>716</v>
      </c>
      <c r="C477" s="321" t="s">
        <v>317</v>
      </c>
      <c r="D477" s="248"/>
    </row>
    <row r="478" spans="1:4">
      <c r="A478" s="318">
        <v>484</v>
      </c>
      <c r="B478" s="179" t="s">
        <v>717</v>
      </c>
      <c r="C478" s="321" t="s">
        <v>718</v>
      </c>
      <c r="D478" s="248"/>
    </row>
    <row r="479" spans="1:4">
      <c r="A479" s="318">
        <v>485</v>
      </c>
      <c r="B479" s="179" t="s">
        <v>719</v>
      </c>
      <c r="C479" s="321" t="s">
        <v>718</v>
      </c>
      <c r="D479" s="248"/>
    </row>
    <row r="480" spans="1:4">
      <c r="A480" s="318">
        <v>486</v>
      </c>
      <c r="B480" s="179" t="s">
        <v>720</v>
      </c>
      <c r="C480" s="321" t="s">
        <v>718</v>
      </c>
      <c r="D480" s="248"/>
    </row>
    <row r="481" spans="1:4">
      <c r="A481" s="318">
        <v>487</v>
      </c>
      <c r="B481" s="179" t="s">
        <v>721</v>
      </c>
      <c r="C481" s="321" t="s">
        <v>718</v>
      </c>
      <c r="D481" s="248"/>
    </row>
    <row r="482" spans="1:4">
      <c r="A482" s="318">
        <v>488</v>
      </c>
      <c r="B482" s="179" t="s">
        <v>722</v>
      </c>
      <c r="C482" s="321" t="s">
        <v>718</v>
      </c>
      <c r="D482" s="248"/>
    </row>
    <row r="483" spans="1:4">
      <c r="A483" s="318">
        <v>489</v>
      </c>
      <c r="B483" s="179" t="s">
        <v>723</v>
      </c>
      <c r="C483" s="321" t="s">
        <v>718</v>
      </c>
      <c r="D483" s="248"/>
    </row>
    <row r="484" spans="1:4">
      <c r="A484" s="318">
        <v>490</v>
      </c>
      <c r="B484" s="179" t="s">
        <v>724</v>
      </c>
      <c r="C484" s="321" t="s">
        <v>718</v>
      </c>
      <c r="D484" s="248"/>
    </row>
    <row r="485" spans="1:4">
      <c r="A485" s="318">
        <v>491</v>
      </c>
      <c r="B485" s="179" t="s">
        <v>725</v>
      </c>
      <c r="C485" s="321" t="s">
        <v>718</v>
      </c>
      <c r="D485" s="248"/>
    </row>
    <row r="486" spans="1:4">
      <c r="A486" s="318">
        <v>492</v>
      </c>
      <c r="B486" s="179" t="s">
        <v>726</v>
      </c>
      <c r="C486" s="321" t="s">
        <v>718</v>
      </c>
      <c r="D486" s="248"/>
    </row>
    <row r="487" spans="1:4">
      <c r="A487" s="318">
        <v>493</v>
      </c>
      <c r="B487" s="179" t="s">
        <v>727</v>
      </c>
      <c r="C487" s="321" t="s">
        <v>718</v>
      </c>
      <c r="D487" s="248"/>
    </row>
    <row r="488" spans="1:4">
      <c r="A488" s="318">
        <v>494</v>
      </c>
      <c r="B488" s="179" t="s">
        <v>728</v>
      </c>
      <c r="C488" s="321" t="s">
        <v>718</v>
      </c>
      <c r="D488" s="248"/>
    </row>
    <row r="489" spans="1:4">
      <c r="A489" s="318">
        <v>495</v>
      </c>
      <c r="B489" s="179" t="s">
        <v>729</v>
      </c>
      <c r="C489" s="321" t="s">
        <v>718</v>
      </c>
      <c r="D489" s="248"/>
    </row>
    <row r="490" spans="1:4">
      <c r="A490" s="318">
        <v>496</v>
      </c>
      <c r="B490" s="179" t="s">
        <v>730</v>
      </c>
      <c r="C490" s="321" t="s">
        <v>718</v>
      </c>
      <c r="D490" s="248"/>
    </row>
    <row r="491" spans="1:4">
      <c r="A491" s="318">
        <v>497</v>
      </c>
      <c r="B491" s="179" t="s">
        <v>731</v>
      </c>
      <c r="C491" s="321" t="s">
        <v>718</v>
      </c>
      <c r="D491" s="248"/>
    </row>
    <row r="492" spans="1:4">
      <c r="A492" s="318">
        <v>499</v>
      </c>
      <c r="B492" s="179" t="s">
        <v>732</v>
      </c>
      <c r="C492" s="321" t="s">
        <v>198</v>
      </c>
      <c r="D492" s="248"/>
    </row>
    <row r="493" spans="1:4">
      <c r="A493" s="318">
        <v>500</v>
      </c>
      <c r="B493" s="179" t="s">
        <v>733</v>
      </c>
      <c r="C493" s="321" t="s">
        <v>198</v>
      </c>
      <c r="D493" s="248"/>
    </row>
    <row r="494" spans="1:4">
      <c r="A494" s="318">
        <v>501</v>
      </c>
      <c r="B494" s="179" t="s">
        <v>734</v>
      </c>
      <c r="C494" s="321" t="s">
        <v>198</v>
      </c>
      <c r="D494" s="248"/>
    </row>
    <row r="495" spans="1:4">
      <c r="A495" s="318">
        <v>502</v>
      </c>
      <c r="B495" s="322" t="s">
        <v>735</v>
      </c>
      <c r="C495" s="321" t="s">
        <v>256</v>
      </c>
      <c r="D495" s="248"/>
    </row>
    <row r="496" spans="1:4">
      <c r="A496" s="318">
        <v>503</v>
      </c>
      <c r="B496" s="179" t="s">
        <v>736</v>
      </c>
      <c r="C496" s="321" t="s">
        <v>288</v>
      </c>
      <c r="D496" s="248"/>
    </row>
    <row r="497" spans="1:4">
      <c r="A497" s="318">
        <v>504</v>
      </c>
      <c r="B497" s="179" t="s">
        <v>737</v>
      </c>
      <c r="C497" s="321" t="s">
        <v>288</v>
      </c>
      <c r="D497" s="248"/>
    </row>
    <row r="498" spans="1:4">
      <c r="A498" s="318">
        <v>505</v>
      </c>
      <c r="B498" s="179" t="s">
        <v>738</v>
      </c>
      <c r="C498" s="321" t="s">
        <v>288</v>
      </c>
      <c r="D498" s="248"/>
    </row>
    <row r="499" spans="1:4">
      <c r="A499" s="318">
        <v>506</v>
      </c>
      <c r="B499" s="179" t="s">
        <v>739</v>
      </c>
      <c r="C499" s="321" t="s">
        <v>288</v>
      </c>
      <c r="D499" s="248"/>
    </row>
    <row r="500" spans="1:4">
      <c r="A500" s="318">
        <v>507</v>
      </c>
      <c r="B500" s="179" t="s">
        <v>740</v>
      </c>
      <c r="C500" s="321" t="s">
        <v>288</v>
      </c>
      <c r="D500" s="248"/>
    </row>
    <row r="501" spans="1:4">
      <c r="A501" s="318">
        <v>508</v>
      </c>
      <c r="B501" s="179" t="s">
        <v>741</v>
      </c>
      <c r="C501" s="321" t="s">
        <v>288</v>
      </c>
      <c r="D501" s="248"/>
    </row>
    <row r="502" spans="1:4">
      <c r="A502" s="318">
        <v>509</v>
      </c>
      <c r="B502" s="179" t="s">
        <v>742</v>
      </c>
      <c r="C502" s="321" t="s">
        <v>204</v>
      </c>
      <c r="D502" s="248"/>
    </row>
    <row r="503" spans="1:4">
      <c r="A503" s="318">
        <v>510</v>
      </c>
      <c r="B503" s="179" t="s">
        <v>743</v>
      </c>
      <c r="C503" s="321" t="s">
        <v>204</v>
      </c>
      <c r="D503" s="248"/>
    </row>
    <row r="504" spans="1:4">
      <c r="A504" s="318">
        <v>511</v>
      </c>
      <c r="B504" s="179" t="s">
        <v>744</v>
      </c>
      <c r="C504" s="321" t="s">
        <v>204</v>
      </c>
      <c r="D504" s="248"/>
    </row>
    <row r="505" spans="1:4">
      <c r="A505" s="318">
        <v>512</v>
      </c>
      <c r="B505" s="179" t="s">
        <v>745</v>
      </c>
      <c r="C505" s="321" t="s">
        <v>204</v>
      </c>
      <c r="D505" s="248"/>
    </row>
    <row r="506" spans="1:4">
      <c r="A506" s="318">
        <v>513</v>
      </c>
      <c r="B506" s="179" t="s">
        <v>746</v>
      </c>
      <c r="C506" s="321" t="s">
        <v>415</v>
      </c>
      <c r="D506" s="248"/>
    </row>
    <row r="507" spans="1:4">
      <c r="A507" s="318">
        <v>514</v>
      </c>
      <c r="B507" s="179" t="s">
        <v>747</v>
      </c>
      <c r="C507" s="321" t="s">
        <v>415</v>
      </c>
      <c r="D507" s="248"/>
    </row>
    <row r="508" spans="1:4">
      <c r="A508" s="318">
        <v>515</v>
      </c>
      <c r="B508" s="179" t="s">
        <v>748</v>
      </c>
      <c r="C508" s="321" t="s">
        <v>415</v>
      </c>
      <c r="D508" s="248"/>
    </row>
    <row r="509" spans="1:4">
      <c r="A509" s="321">
        <v>516</v>
      </c>
      <c r="B509" s="322" t="s">
        <v>749</v>
      </c>
      <c r="C509" s="321" t="s">
        <v>202</v>
      </c>
      <c r="D509" s="248"/>
    </row>
    <row r="510" spans="1:4">
      <c r="A510" s="318">
        <v>517</v>
      </c>
      <c r="B510" s="179" t="s">
        <v>750</v>
      </c>
      <c r="C510" s="321" t="s">
        <v>348</v>
      </c>
      <c r="D510" s="248"/>
    </row>
    <row r="511" spans="1:4">
      <c r="A511" s="318">
        <v>518</v>
      </c>
      <c r="B511" s="179" t="s">
        <v>751</v>
      </c>
      <c r="C511" s="321" t="s">
        <v>200</v>
      </c>
      <c r="D511" s="248"/>
    </row>
    <row r="512" spans="1:4">
      <c r="A512" s="318">
        <v>519</v>
      </c>
      <c r="B512" s="179" t="s">
        <v>752</v>
      </c>
      <c r="C512" s="321" t="s">
        <v>196</v>
      </c>
      <c r="D512" s="248"/>
    </row>
    <row r="513" spans="1:4">
      <c r="A513" s="318">
        <v>520</v>
      </c>
      <c r="B513" s="179" t="s">
        <v>753</v>
      </c>
      <c r="C513" s="321" t="s">
        <v>196</v>
      </c>
      <c r="D513" s="248"/>
    </row>
    <row r="514" spans="1:4">
      <c r="A514" s="318">
        <v>521</v>
      </c>
      <c r="B514" s="179" t="s">
        <v>754</v>
      </c>
      <c r="C514" s="321" t="s">
        <v>196</v>
      </c>
      <c r="D514" s="248"/>
    </row>
    <row r="515" spans="1:4">
      <c r="A515" s="318">
        <v>522</v>
      </c>
      <c r="B515" s="179" t="s">
        <v>755</v>
      </c>
      <c r="C515" s="321" t="s">
        <v>196</v>
      </c>
      <c r="D515" s="248"/>
    </row>
    <row r="516" spans="1:4">
      <c r="A516" s="318">
        <v>523</v>
      </c>
      <c r="B516" s="179" t="s">
        <v>756</v>
      </c>
      <c r="C516" s="321" t="s">
        <v>196</v>
      </c>
      <c r="D516" s="248"/>
    </row>
    <row r="517" spans="1:4">
      <c r="A517" s="321">
        <v>524</v>
      </c>
      <c r="B517" s="179" t="s">
        <v>757</v>
      </c>
      <c r="C517" s="321" t="s">
        <v>237</v>
      </c>
      <c r="D517" s="248"/>
    </row>
    <row r="518" spans="1:4">
      <c r="A518" s="318">
        <v>525</v>
      </c>
      <c r="B518" s="179" t="s">
        <v>758</v>
      </c>
      <c r="C518" s="321" t="s">
        <v>361</v>
      </c>
      <c r="D518" s="248"/>
    </row>
    <row r="519" spans="1:4">
      <c r="A519" s="318">
        <v>526</v>
      </c>
      <c r="B519" s="179" t="s">
        <v>759</v>
      </c>
      <c r="C519" s="321" t="s">
        <v>254</v>
      </c>
      <c r="D519" s="248"/>
    </row>
    <row r="520" spans="1:4">
      <c r="A520" s="318">
        <v>527</v>
      </c>
      <c r="B520" s="179" t="s">
        <v>760</v>
      </c>
      <c r="C520" s="321" t="s">
        <v>254</v>
      </c>
      <c r="D520" s="248"/>
    </row>
    <row r="521" spans="1:4">
      <c r="A521" s="318">
        <v>528</v>
      </c>
      <c r="B521" s="179" t="s">
        <v>761</v>
      </c>
      <c r="C521" s="321" t="s">
        <v>254</v>
      </c>
      <c r="D521" s="248"/>
    </row>
    <row r="522" spans="1:4">
      <c r="A522" s="318">
        <v>529</v>
      </c>
      <c r="B522" s="179" t="s">
        <v>762</v>
      </c>
      <c r="C522" s="321" t="s">
        <v>202</v>
      </c>
      <c r="D522" s="248"/>
    </row>
    <row r="523" spans="1:4">
      <c r="A523" s="321">
        <v>530</v>
      </c>
      <c r="B523" s="179" t="s">
        <v>763</v>
      </c>
      <c r="C523" s="321" t="s">
        <v>211</v>
      </c>
      <c r="D523" s="248"/>
    </row>
    <row r="524" spans="1:4">
      <c r="A524" s="318">
        <v>531</v>
      </c>
      <c r="B524" s="179" t="s">
        <v>764</v>
      </c>
      <c r="C524" s="321" t="s">
        <v>300</v>
      </c>
      <c r="D524" s="248"/>
    </row>
    <row r="525" spans="1:4">
      <c r="A525" s="318">
        <v>532</v>
      </c>
      <c r="B525" s="179" t="s">
        <v>765</v>
      </c>
      <c r="C525" s="321" t="s">
        <v>396</v>
      </c>
      <c r="D525" s="248"/>
    </row>
    <row r="526" spans="1:4">
      <c r="A526" s="318">
        <v>533</v>
      </c>
      <c r="B526" s="179" t="s">
        <v>766</v>
      </c>
      <c r="C526" s="321" t="s">
        <v>497</v>
      </c>
      <c r="D526" s="248"/>
    </row>
    <row r="527" spans="1:4">
      <c r="A527" s="318">
        <v>534</v>
      </c>
      <c r="B527" s="179" t="s">
        <v>767</v>
      </c>
      <c r="C527" s="321" t="s">
        <v>497</v>
      </c>
      <c r="D527" s="248"/>
    </row>
    <row r="528" spans="1:4">
      <c r="A528" s="318">
        <v>535</v>
      </c>
      <c r="B528" s="179" t="s">
        <v>768</v>
      </c>
      <c r="C528" s="321" t="s">
        <v>497</v>
      </c>
      <c r="D528" s="248"/>
    </row>
    <row r="529" spans="1:4">
      <c r="A529" s="318">
        <v>536</v>
      </c>
      <c r="B529" s="179" t="s">
        <v>769</v>
      </c>
      <c r="C529" s="321" t="s">
        <v>293</v>
      </c>
      <c r="D529" s="248"/>
    </row>
    <row r="530" spans="1:4">
      <c r="A530" s="321">
        <v>537</v>
      </c>
      <c r="B530" s="179" t="s">
        <v>770</v>
      </c>
      <c r="C530" s="321" t="s">
        <v>396</v>
      </c>
      <c r="D530" s="248"/>
    </row>
    <row r="531" spans="1:4">
      <c r="A531" s="321">
        <v>538</v>
      </c>
      <c r="B531" s="179" t="s">
        <v>771</v>
      </c>
      <c r="C531" s="321" t="s">
        <v>424</v>
      </c>
      <c r="D531" s="248"/>
    </row>
    <row r="532" spans="1:4">
      <c r="A532" s="321">
        <v>539</v>
      </c>
      <c r="B532" s="322" t="s">
        <v>772</v>
      </c>
      <c r="C532" s="321" t="s">
        <v>773</v>
      </c>
      <c r="D532" s="248"/>
    </row>
    <row r="533" spans="1:4">
      <c r="A533" s="318">
        <v>540</v>
      </c>
      <c r="B533" s="322" t="s">
        <v>774</v>
      </c>
      <c r="C533" s="321" t="s">
        <v>288</v>
      </c>
      <c r="D533" s="248"/>
    </row>
    <row r="534" spans="1:4">
      <c r="A534" s="321">
        <v>541</v>
      </c>
      <c r="B534" s="322" t="s">
        <v>775</v>
      </c>
      <c r="C534" s="321" t="s">
        <v>288</v>
      </c>
      <c r="D534" s="248"/>
    </row>
    <row r="535" spans="1:4">
      <c r="A535" s="321">
        <v>542</v>
      </c>
      <c r="B535" s="322" t="s">
        <v>776</v>
      </c>
      <c r="C535" s="321" t="s">
        <v>288</v>
      </c>
      <c r="D535" s="248"/>
    </row>
    <row r="536" spans="1:4">
      <c r="A536" s="321">
        <v>543</v>
      </c>
      <c r="B536" s="322" t="s">
        <v>777</v>
      </c>
      <c r="C536" s="321" t="s">
        <v>288</v>
      </c>
      <c r="D536" s="248"/>
    </row>
    <row r="537" spans="1:4">
      <c r="A537" s="318">
        <v>544</v>
      </c>
      <c r="B537" s="322" t="s">
        <v>778</v>
      </c>
      <c r="C537" s="321" t="s">
        <v>288</v>
      </c>
      <c r="D537" s="248"/>
    </row>
    <row r="538" spans="1:4">
      <c r="A538" s="318">
        <v>545</v>
      </c>
      <c r="B538" s="322" t="s">
        <v>779</v>
      </c>
      <c r="C538" s="321" t="s">
        <v>288</v>
      </c>
      <c r="D538" s="248"/>
    </row>
    <row r="539" spans="1:4">
      <c r="A539" s="318">
        <v>546</v>
      </c>
      <c r="B539" s="322" t="s">
        <v>780</v>
      </c>
      <c r="C539" s="321" t="s">
        <v>361</v>
      </c>
      <c r="D539" s="248"/>
    </row>
    <row r="540" spans="1:4">
      <c r="A540" s="321">
        <v>547</v>
      </c>
      <c r="B540" s="322" t="s">
        <v>781</v>
      </c>
      <c r="C540" s="321" t="s">
        <v>361</v>
      </c>
      <c r="D540" s="248"/>
    </row>
    <row r="541" spans="1:4">
      <c r="A541" s="321">
        <v>548</v>
      </c>
      <c r="B541" s="322" t="s">
        <v>782</v>
      </c>
      <c r="C541" s="321" t="s">
        <v>361</v>
      </c>
      <c r="D541" s="248"/>
    </row>
    <row r="542" spans="1:4">
      <c r="A542" s="321">
        <v>549</v>
      </c>
      <c r="B542" s="322" t="s">
        <v>783</v>
      </c>
      <c r="C542" s="321" t="s">
        <v>361</v>
      </c>
      <c r="D542" s="248"/>
    </row>
    <row r="543" spans="1:4">
      <c r="A543" s="318">
        <v>550</v>
      </c>
      <c r="B543" s="322" t="s">
        <v>784</v>
      </c>
      <c r="C543" s="321" t="s">
        <v>361</v>
      </c>
      <c r="D543" s="248"/>
    </row>
    <row r="544" spans="1:4">
      <c r="A544" s="321">
        <v>551</v>
      </c>
      <c r="B544" s="322" t="s">
        <v>785</v>
      </c>
      <c r="C544" s="321" t="s">
        <v>361</v>
      </c>
      <c r="D544" s="222" t="s">
        <v>123</v>
      </c>
    </row>
    <row r="545" spans="1:4">
      <c r="A545" s="321">
        <v>552</v>
      </c>
      <c r="B545" s="322" t="s">
        <v>786</v>
      </c>
      <c r="C545" s="321" t="s">
        <v>361</v>
      </c>
      <c r="D545" s="222" t="s">
        <v>123</v>
      </c>
    </row>
    <row r="546" spans="1:4">
      <c r="A546" s="321">
        <v>553</v>
      </c>
      <c r="B546" s="322" t="s">
        <v>787</v>
      </c>
      <c r="C546" s="321" t="s">
        <v>361</v>
      </c>
      <c r="D546" s="222" t="s">
        <v>123</v>
      </c>
    </row>
    <row r="547" spans="1:4">
      <c r="A547" s="318">
        <v>554</v>
      </c>
      <c r="B547" s="322" t="s">
        <v>788</v>
      </c>
      <c r="C547" s="321" t="s">
        <v>361</v>
      </c>
      <c r="D547" s="222" t="s">
        <v>123</v>
      </c>
    </row>
    <row r="548" spans="1:4">
      <c r="A548" s="318">
        <v>555</v>
      </c>
      <c r="B548" s="322" t="s">
        <v>789</v>
      </c>
      <c r="C548" s="321" t="s">
        <v>361</v>
      </c>
      <c r="D548" s="222" t="s">
        <v>123</v>
      </c>
    </row>
    <row r="549" spans="1:4">
      <c r="A549" s="318">
        <v>556</v>
      </c>
      <c r="B549" s="322" t="s">
        <v>790</v>
      </c>
      <c r="C549" s="321" t="s">
        <v>361</v>
      </c>
      <c r="D549" s="222" t="s">
        <v>123</v>
      </c>
    </row>
    <row r="550" spans="1:4">
      <c r="A550" s="321">
        <v>557</v>
      </c>
      <c r="B550" s="322" t="s">
        <v>791</v>
      </c>
      <c r="C550" s="321" t="s">
        <v>361</v>
      </c>
      <c r="D550" s="222" t="s">
        <v>123</v>
      </c>
    </row>
    <row r="551" spans="1:4">
      <c r="A551" s="321">
        <v>558</v>
      </c>
      <c r="B551" s="322" t="s">
        <v>792</v>
      </c>
      <c r="C551" s="321" t="s">
        <v>361</v>
      </c>
      <c r="D551" s="222" t="s">
        <v>123</v>
      </c>
    </row>
    <row r="552" spans="1:4">
      <c r="A552" s="321">
        <v>559</v>
      </c>
      <c r="B552" s="322" t="s">
        <v>793</v>
      </c>
      <c r="C552" s="321" t="s">
        <v>361</v>
      </c>
      <c r="D552" s="222" t="s">
        <v>123</v>
      </c>
    </row>
    <row r="553" spans="1:4">
      <c r="A553" s="318">
        <v>560</v>
      </c>
      <c r="B553" s="322" t="s">
        <v>794</v>
      </c>
      <c r="C553" s="321" t="s">
        <v>361</v>
      </c>
    </row>
    <row r="554" spans="1:4">
      <c r="A554" s="321">
        <v>561</v>
      </c>
      <c r="B554" s="322" t="s">
        <v>795</v>
      </c>
      <c r="C554" s="321" t="s">
        <v>361</v>
      </c>
    </row>
    <row r="555" spans="1:4">
      <c r="A555" s="321">
        <v>562</v>
      </c>
      <c r="B555" s="322" t="s">
        <v>796</v>
      </c>
      <c r="C555" s="321" t="s">
        <v>361</v>
      </c>
    </row>
    <row r="556" spans="1:4">
      <c r="A556" s="321">
        <v>563</v>
      </c>
      <c r="B556" s="322" t="s">
        <v>797</v>
      </c>
      <c r="C556" s="321" t="s">
        <v>361</v>
      </c>
    </row>
    <row r="557" spans="1:4">
      <c r="A557" s="318">
        <v>564</v>
      </c>
      <c r="B557" s="322" t="s">
        <v>798</v>
      </c>
      <c r="C557" s="321" t="s">
        <v>361</v>
      </c>
    </row>
    <row r="558" spans="1:4">
      <c r="A558" s="318">
        <v>565</v>
      </c>
      <c r="B558" s="322" t="s">
        <v>799</v>
      </c>
      <c r="C558" s="321" t="s">
        <v>361</v>
      </c>
    </row>
    <row r="559" spans="1:4">
      <c r="A559" s="318">
        <v>566</v>
      </c>
      <c r="B559" s="322" t="s">
        <v>800</v>
      </c>
      <c r="C559" s="321" t="s">
        <v>361</v>
      </c>
    </row>
    <row r="560" spans="1:4">
      <c r="A560" s="321">
        <v>567</v>
      </c>
      <c r="B560" s="322" t="s">
        <v>801</v>
      </c>
      <c r="C560" s="321" t="s">
        <v>361</v>
      </c>
    </row>
    <row r="561" spans="1:3">
      <c r="A561" s="321">
        <v>568</v>
      </c>
      <c r="B561" s="322" t="s">
        <v>802</v>
      </c>
      <c r="C561" s="321" t="s">
        <v>361</v>
      </c>
    </row>
    <row r="562" spans="1:3">
      <c r="A562" s="321">
        <v>569</v>
      </c>
      <c r="B562" s="322" t="s">
        <v>803</v>
      </c>
      <c r="C562" s="321" t="s">
        <v>361</v>
      </c>
    </row>
    <row r="563" spans="1:3">
      <c r="A563" s="318">
        <v>570</v>
      </c>
      <c r="B563" s="322" t="s">
        <v>804</v>
      </c>
      <c r="C563" s="321" t="s">
        <v>361</v>
      </c>
    </row>
    <row r="564" spans="1:3">
      <c r="A564" s="321">
        <v>571</v>
      </c>
      <c r="B564" s="322" t="s">
        <v>805</v>
      </c>
      <c r="C564" s="321" t="s">
        <v>361</v>
      </c>
    </row>
    <row r="565" spans="1:3">
      <c r="A565" s="321">
        <v>572</v>
      </c>
      <c r="B565" s="322" t="s">
        <v>806</v>
      </c>
      <c r="C565" s="321" t="s">
        <v>361</v>
      </c>
    </row>
    <row r="566" spans="1:3">
      <c r="A566" s="321">
        <v>573</v>
      </c>
      <c r="B566" s="322" t="s">
        <v>807</v>
      </c>
      <c r="C566" s="321" t="s">
        <v>361</v>
      </c>
    </row>
    <row r="567" spans="1:3">
      <c r="A567" s="318">
        <v>574</v>
      </c>
      <c r="B567" s="322" t="s">
        <v>808</v>
      </c>
      <c r="C567" s="321" t="s">
        <v>497</v>
      </c>
    </row>
    <row r="568" spans="1:3">
      <c r="A568" s="318">
        <v>575</v>
      </c>
      <c r="B568" s="322" t="s">
        <v>809</v>
      </c>
      <c r="C568" s="321" t="s">
        <v>497</v>
      </c>
    </row>
    <row r="569" spans="1:3">
      <c r="A569" s="318">
        <v>576</v>
      </c>
      <c r="B569" s="322" t="s">
        <v>810</v>
      </c>
      <c r="C569" s="321" t="s">
        <v>497</v>
      </c>
    </row>
    <row r="570" spans="1:3">
      <c r="A570" s="321">
        <v>577</v>
      </c>
      <c r="B570" s="322" t="s">
        <v>811</v>
      </c>
      <c r="C570" s="321" t="s">
        <v>497</v>
      </c>
    </row>
    <row r="571" spans="1:3">
      <c r="A571" s="321">
        <v>578</v>
      </c>
      <c r="B571" s="322" t="s">
        <v>812</v>
      </c>
      <c r="C571" s="321" t="s">
        <v>497</v>
      </c>
    </row>
    <row r="572" spans="1:3">
      <c r="A572" s="321">
        <v>579</v>
      </c>
      <c r="B572" s="322" t="s">
        <v>813</v>
      </c>
      <c r="C572" s="321" t="s">
        <v>485</v>
      </c>
    </row>
    <row r="573" spans="1:3">
      <c r="A573" s="318">
        <v>580</v>
      </c>
      <c r="B573" s="322" t="s">
        <v>814</v>
      </c>
      <c r="C573" s="321" t="s">
        <v>485</v>
      </c>
    </row>
    <row r="574" spans="1:3">
      <c r="A574" s="321">
        <v>581</v>
      </c>
      <c r="B574" s="322" t="s">
        <v>815</v>
      </c>
      <c r="C574" s="321" t="s">
        <v>485</v>
      </c>
    </row>
    <row r="575" spans="1:3">
      <c r="A575" s="321">
        <v>582</v>
      </c>
      <c r="B575" s="322" t="s">
        <v>816</v>
      </c>
      <c r="C575" s="321" t="s">
        <v>485</v>
      </c>
    </row>
    <row r="576" spans="1:3">
      <c r="A576" s="321">
        <v>583</v>
      </c>
      <c r="B576" s="322" t="s">
        <v>817</v>
      </c>
      <c r="C576" s="321" t="s">
        <v>485</v>
      </c>
    </row>
    <row r="577" spans="1:3">
      <c r="A577" s="318">
        <v>584</v>
      </c>
      <c r="B577" s="322" t="s">
        <v>818</v>
      </c>
      <c r="C577" s="321" t="s">
        <v>485</v>
      </c>
    </row>
    <row r="578" spans="1:3">
      <c r="A578" s="318">
        <v>585</v>
      </c>
      <c r="B578" s="322" t="s">
        <v>819</v>
      </c>
      <c r="C578" s="321" t="s">
        <v>198</v>
      </c>
    </row>
    <row r="579" spans="1:3">
      <c r="A579" s="318">
        <v>586</v>
      </c>
      <c r="B579" s="322" t="s">
        <v>820</v>
      </c>
      <c r="C579" s="321" t="s">
        <v>198</v>
      </c>
    </row>
    <row r="580" spans="1:3">
      <c r="A580" s="321">
        <v>587</v>
      </c>
      <c r="B580" s="322" t="s">
        <v>821</v>
      </c>
      <c r="C580" s="321" t="s">
        <v>198</v>
      </c>
    </row>
    <row r="581" spans="1:3">
      <c r="A581" s="321">
        <v>588</v>
      </c>
      <c r="B581" s="322" t="s">
        <v>822</v>
      </c>
      <c r="C581" s="321" t="s">
        <v>198</v>
      </c>
    </row>
    <row r="582" spans="1:3">
      <c r="A582" s="321">
        <v>589</v>
      </c>
      <c r="B582" s="322" t="s">
        <v>823</v>
      </c>
      <c r="C582" s="321" t="s">
        <v>198</v>
      </c>
    </row>
    <row r="583" spans="1:3">
      <c r="A583" s="321">
        <v>590</v>
      </c>
      <c r="B583" s="322" t="s">
        <v>824</v>
      </c>
      <c r="C583" s="321" t="s">
        <v>198</v>
      </c>
    </row>
    <row r="584" spans="1:3">
      <c r="A584" s="321">
        <v>591</v>
      </c>
      <c r="B584" s="322" t="s">
        <v>825</v>
      </c>
      <c r="C584" s="321" t="s">
        <v>211</v>
      </c>
    </row>
    <row r="585" spans="1:3">
      <c r="A585" s="321">
        <v>592</v>
      </c>
      <c r="B585" s="322" t="s">
        <v>826</v>
      </c>
      <c r="C585" s="321" t="s">
        <v>241</v>
      </c>
    </row>
    <row r="586" spans="1:3">
      <c r="A586" s="318">
        <v>593</v>
      </c>
      <c r="B586" s="322" t="s">
        <v>827</v>
      </c>
      <c r="C586" s="321" t="s">
        <v>241</v>
      </c>
    </row>
    <row r="587" spans="1:3">
      <c r="A587" s="318">
        <v>594</v>
      </c>
      <c r="B587" s="322" t="s">
        <v>828</v>
      </c>
      <c r="C587" s="321" t="s">
        <v>241</v>
      </c>
    </row>
    <row r="588" spans="1:3">
      <c r="A588" s="318">
        <v>595</v>
      </c>
      <c r="B588" s="322" t="s">
        <v>829</v>
      </c>
      <c r="C588" s="321" t="s">
        <v>202</v>
      </c>
    </row>
    <row r="589" spans="1:3">
      <c r="A589" s="321">
        <v>596</v>
      </c>
      <c r="B589" s="322" t="s">
        <v>830</v>
      </c>
      <c r="C589" s="321" t="s">
        <v>271</v>
      </c>
    </row>
    <row r="590" spans="1:3">
      <c r="A590" s="321">
        <v>597</v>
      </c>
      <c r="B590" s="322" t="s">
        <v>831</v>
      </c>
      <c r="C590" s="321" t="s">
        <v>271</v>
      </c>
    </row>
    <row r="591" spans="1:3">
      <c r="A591" s="321">
        <v>598</v>
      </c>
      <c r="B591" s="322" t="s">
        <v>832</v>
      </c>
      <c r="C591" s="321" t="s">
        <v>271</v>
      </c>
    </row>
    <row r="592" spans="1:3">
      <c r="A592" s="321">
        <v>599</v>
      </c>
      <c r="B592" s="322" t="s">
        <v>833</v>
      </c>
      <c r="C592" s="321" t="s">
        <v>271</v>
      </c>
    </row>
    <row r="593" spans="1:3">
      <c r="A593" s="321">
        <v>600</v>
      </c>
      <c r="B593" s="322" t="s">
        <v>834</v>
      </c>
      <c r="C593" s="321" t="s">
        <v>415</v>
      </c>
    </row>
    <row r="594" spans="1:3">
      <c r="A594" s="321">
        <v>601</v>
      </c>
      <c r="B594" s="322" t="s">
        <v>835</v>
      </c>
      <c r="C594" s="321" t="s">
        <v>415</v>
      </c>
    </row>
    <row r="595" spans="1:3">
      <c r="A595" s="318">
        <v>602</v>
      </c>
      <c r="B595" s="322" t="s">
        <v>836</v>
      </c>
      <c r="C595" s="321" t="s">
        <v>415</v>
      </c>
    </row>
    <row r="596" spans="1:3">
      <c r="A596" s="318">
        <v>603</v>
      </c>
      <c r="B596" s="322" t="s">
        <v>837</v>
      </c>
      <c r="C596" s="321" t="s">
        <v>415</v>
      </c>
    </row>
    <row r="597" spans="1:3">
      <c r="A597" s="318">
        <v>604</v>
      </c>
      <c r="B597" s="322" t="s">
        <v>838</v>
      </c>
      <c r="C597" s="321" t="s">
        <v>503</v>
      </c>
    </row>
    <row r="598" spans="1:3">
      <c r="A598" s="321">
        <v>605</v>
      </c>
      <c r="B598" s="322" t="s">
        <v>839</v>
      </c>
      <c r="C598" s="321" t="s">
        <v>503</v>
      </c>
    </row>
    <row r="599" spans="1:3">
      <c r="A599" s="321">
        <v>606</v>
      </c>
      <c r="B599" s="322" t="s">
        <v>840</v>
      </c>
      <c r="C599" s="321" t="s">
        <v>329</v>
      </c>
    </row>
    <row r="600" spans="1:3">
      <c r="A600" s="321">
        <v>607</v>
      </c>
      <c r="B600" s="322" t="s">
        <v>841</v>
      </c>
      <c r="C600" s="321" t="s">
        <v>348</v>
      </c>
    </row>
    <row r="601" spans="1:3">
      <c r="A601" s="321">
        <v>608</v>
      </c>
      <c r="B601" s="322" t="s">
        <v>842</v>
      </c>
      <c r="C601" s="321" t="s">
        <v>348</v>
      </c>
    </row>
    <row r="602" spans="1:3">
      <c r="A602" s="318">
        <v>609</v>
      </c>
      <c r="B602" s="322" t="s">
        <v>843</v>
      </c>
      <c r="C602" s="321" t="s">
        <v>348</v>
      </c>
    </row>
    <row r="603" spans="1:3">
      <c r="A603" s="318">
        <v>610</v>
      </c>
      <c r="B603" s="322" t="s">
        <v>844</v>
      </c>
      <c r="C603" s="321" t="s">
        <v>348</v>
      </c>
    </row>
    <row r="604" spans="1:3">
      <c r="A604" s="318">
        <v>611</v>
      </c>
      <c r="B604" s="322" t="s">
        <v>845</v>
      </c>
      <c r="C604" s="321" t="s">
        <v>348</v>
      </c>
    </row>
    <row r="605" spans="1:3">
      <c r="A605" s="318">
        <v>1001</v>
      </c>
      <c r="B605" s="179" t="s">
        <v>846</v>
      </c>
      <c r="C605" s="321" t="s">
        <v>773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BO96"/>
  <sheetViews>
    <sheetView zoomScale="80" zoomScaleNormal="80" workbookViewId="0">
      <selection activeCell="D3" sqref="D3"/>
    </sheetView>
  </sheetViews>
  <sheetFormatPr defaultRowHeight="14.25"/>
  <cols>
    <col min="1" max="1" width="4.33203125" customWidth="1"/>
    <col min="2" max="2" width="8.53125" customWidth="1"/>
    <col min="4" max="4" width="31.46484375" customWidth="1"/>
    <col min="5" max="5" width="8.86328125" style="1"/>
    <col min="6" max="6" width="8.86328125" style="60"/>
    <col min="7" max="7" width="31.46484375" style="19" customWidth="1"/>
    <col min="8" max="8" width="3" style="16" bestFit="1" customWidth="1"/>
    <col min="9" max="9" width="3" style="16" customWidth="1"/>
    <col min="10" max="11" width="3" style="16" bestFit="1" customWidth="1"/>
    <col min="12" max="13" width="3" style="16" customWidth="1"/>
    <col min="14" max="14" width="3" style="16" bestFit="1" customWidth="1"/>
    <col min="15" max="15" width="3.1328125" style="10" customWidth="1"/>
    <col min="17" max="17" width="31.46484375" style="54" customWidth="1"/>
    <col min="18" max="25" width="3" style="54" customWidth="1"/>
    <col min="26" max="26" width="8.86328125" style="54"/>
    <col min="27" max="27" width="31.46484375" style="54" customWidth="1"/>
    <col min="28" max="35" width="3" style="54" customWidth="1"/>
    <col min="36" max="36" width="8.86328125" style="54"/>
    <col min="37" max="37" width="31.1328125" style="54" customWidth="1"/>
    <col min="38" max="45" width="3.1328125" style="54" customWidth="1"/>
    <col min="46" max="46" width="4.53125" style="54" customWidth="1"/>
    <col min="47" max="47" width="4.53125" style="39" customWidth="1"/>
    <col min="48" max="48" width="31.46484375" style="54" customWidth="1"/>
    <col min="49" max="56" width="3" style="54" customWidth="1"/>
    <col min="59" max="59" width="31.46484375" customWidth="1"/>
    <col min="60" max="67" width="3" customWidth="1"/>
  </cols>
  <sheetData>
    <row r="1" spans="2:59">
      <c r="C1" s="592" t="s">
        <v>61</v>
      </c>
      <c r="D1" s="593"/>
      <c r="F1" s="52" t="s">
        <v>70</v>
      </c>
      <c r="G1" s="49" t="s">
        <v>75</v>
      </c>
      <c r="H1" s="50" t="s">
        <v>8</v>
      </c>
      <c r="I1" s="50" t="s">
        <v>9</v>
      </c>
      <c r="J1" s="50" t="s">
        <v>10</v>
      </c>
      <c r="K1" s="50" t="s">
        <v>11</v>
      </c>
      <c r="L1" s="50" t="s">
        <v>12</v>
      </c>
      <c r="M1" s="50" t="s">
        <v>13</v>
      </c>
      <c r="N1" s="50" t="s">
        <v>14</v>
      </c>
      <c r="O1" s="51" t="s">
        <v>19</v>
      </c>
      <c r="P1" s="48"/>
      <c r="Q1" s="49" t="s">
        <v>18</v>
      </c>
      <c r="R1" s="75" t="s">
        <v>8</v>
      </c>
      <c r="S1" s="75" t="s">
        <v>9</v>
      </c>
      <c r="T1" s="75" t="s">
        <v>10</v>
      </c>
      <c r="U1" s="75" t="s">
        <v>11</v>
      </c>
      <c r="V1" s="75" t="s">
        <v>12</v>
      </c>
      <c r="W1" s="75" t="s">
        <v>13</v>
      </c>
      <c r="X1" s="75" t="s">
        <v>14</v>
      </c>
      <c r="Y1" s="76" t="s">
        <v>19</v>
      </c>
      <c r="Z1" s="56"/>
      <c r="AA1" s="49" t="s">
        <v>20</v>
      </c>
      <c r="AB1" s="75" t="s">
        <v>8</v>
      </c>
      <c r="AC1" s="75" t="s">
        <v>9</v>
      </c>
      <c r="AD1" s="75" t="s">
        <v>10</v>
      </c>
      <c r="AE1" s="75" t="s">
        <v>11</v>
      </c>
      <c r="AF1" s="75" t="s">
        <v>12</v>
      </c>
      <c r="AG1" s="75" t="s">
        <v>13</v>
      </c>
      <c r="AH1" s="75" t="s">
        <v>14</v>
      </c>
      <c r="AI1" s="76" t="s">
        <v>19</v>
      </c>
      <c r="AJ1" s="77"/>
      <c r="AK1" s="49" t="s">
        <v>21</v>
      </c>
      <c r="AL1" s="75" t="s">
        <v>8</v>
      </c>
      <c r="AM1" s="75" t="s">
        <v>9</v>
      </c>
      <c r="AN1" s="75" t="s">
        <v>10</v>
      </c>
      <c r="AO1" s="75" t="s">
        <v>11</v>
      </c>
      <c r="AP1" s="75" t="s">
        <v>12</v>
      </c>
      <c r="AQ1" s="75" t="s">
        <v>13</v>
      </c>
      <c r="AR1" s="75" t="s">
        <v>14</v>
      </c>
      <c r="AS1" s="78" t="s">
        <v>19</v>
      </c>
      <c r="AT1" s="82"/>
      <c r="AU1" s="73"/>
      <c r="AV1" s="49" t="s">
        <v>22</v>
      </c>
      <c r="AW1" s="75" t="s">
        <v>8</v>
      </c>
      <c r="AX1" s="75" t="s">
        <v>9</v>
      </c>
      <c r="AY1" s="75" t="s">
        <v>10</v>
      </c>
      <c r="AZ1" s="75" t="s">
        <v>11</v>
      </c>
      <c r="BA1" s="75" t="s">
        <v>12</v>
      </c>
      <c r="BB1" s="75" t="s">
        <v>13</v>
      </c>
      <c r="BC1" s="75" t="s">
        <v>14</v>
      </c>
      <c r="BD1" s="76" t="s">
        <v>19</v>
      </c>
      <c r="BG1" s="49" t="s">
        <v>23</v>
      </c>
    </row>
    <row r="2" spans="2:59" ht="14.65" thickBot="1">
      <c r="B2" s="180" t="s">
        <v>115</v>
      </c>
      <c r="C2" s="180" t="s">
        <v>70</v>
      </c>
    </row>
    <row r="3" spans="2:59" ht="15.75">
      <c r="B3" s="45" t="s">
        <v>25</v>
      </c>
      <c r="C3" s="45">
        <v>1</v>
      </c>
      <c r="D3" s="22" t="str">
        <f>IF(' I'!$X$2="","",' I'!$X$2)</f>
        <v/>
      </c>
      <c r="E3" s="1">
        <v>1</v>
      </c>
      <c r="F3" s="45"/>
      <c r="G3" s="74" t="str">
        <f>IF(F3="","",VLOOKUP(F3,$C$3:$E$26,2,FALSE))</f>
        <v/>
      </c>
      <c r="H3" s="62"/>
      <c r="I3" s="63"/>
      <c r="J3" s="63"/>
      <c r="K3" s="63"/>
      <c r="L3" s="63"/>
      <c r="M3" s="63"/>
      <c r="N3" s="63"/>
      <c r="O3" s="64"/>
      <c r="P3" s="39"/>
    </row>
    <row r="4" spans="2:59" ht="16.149999999999999" thickBot="1">
      <c r="B4" s="47" t="s">
        <v>55</v>
      </c>
      <c r="C4" s="47">
        <v>2</v>
      </c>
      <c r="D4" s="23" t="str">
        <f>IF(' I'!$X$3="","",' I'!$X$3)</f>
        <v/>
      </c>
      <c r="F4" s="58"/>
      <c r="G4" s="34"/>
      <c r="H4" s="35"/>
      <c r="I4" s="35"/>
      <c r="J4" s="35"/>
      <c r="K4" s="35"/>
      <c r="L4" s="35"/>
      <c r="M4" s="35"/>
      <c r="N4" s="35"/>
      <c r="O4" s="36"/>
      <c r="P4" s="65"/>
      <c r="Q4" s="79" t="str">
        <f>G3</f>
        <v/>
      </c>
      <c r="R4" s="80"/>
      <c r="S4" s="80"/>
      <c r="T4" s="80"/>
      <c r="U4" s="80"/>
      <c r="V4" s="80"/>
      <c r="W4" s="80"/>
      <c r="X4" s="80"/>
      <c r="Y4" s="17" t="str">
        <f>IF(R4="","",SUMPRODUCT(--(R4:X4&gt;R5:X5)))</f>
        <v/>
      </c>
    </row>
    <row r="5" spans="2:59" ht="15.75">
      <c r="B5" s="45" t="s">
        <v>27</v>
      </c>
      <c r="C5" s="45">
        <v>3</v>
      </c>
      <c r="D5" s="26" t="e">
        <f>IF(#REF!="","",#REF!)</f>
        <v>#REF!</v>
      </c>
      <c r="E5" s="1">
        <v>2</v>
      </c>
      <c r="F5" s="46"/>
      <c r="G5" s="18" t="str">
        <f>IF(F5="","",VLOOKUP(F5,$C$3:$E$26,2,FALSE))</f>
        <v/>
      </c>
      <c r="H5" s="59"/>
      <c r="I5" s="59"/>
      <c r="J5" s="59"/>
      <c r="K5" s="59"/>
      <c r="L5" s="59"/>
      <c r="M5" s="59"/>
      <c r="N5" s="59"/>
      <c r="O5" s="17" t="str">
        <f>IF(H5="","",SUMPRODUCT(--(H5:N5&gt;H6:N6)))</f>
        <v/>
      </c>
      <c r="P5" s="39"/>
      <c r="Q5" s="79" t="str">
        <f>IF(O5="","",IF(O5&gt;O6,G5,G6))</f>
        <v/>
      </c>
      <c r="R5" s="80"/>
      <c r="S5" s="80"/>
      <c r="T5" s="80"/>
      <c r="U5" s="80"/>
      <c r="V5" s="80"/>
      <c r="W5" s="80"/>
      <c r="X5" s="80"/>
      <c r="Y5" s="17" t="str">
        <f>IF(R4="","",SUMPRODUCT(--(R4:X4&lt;R5:X5)))</f>
        <v/>
      </c>
    </row>
    <row r="6" spans="2:59" ht="16.149999999999999" thickBot="1">
      <c r="B6" s="47" t="s">
        <v>54</v>
      </c>
      <c r="C6" s="47">
        <v>4</v>
      </c>
      <c r="D6" s="27" t="e">
        <f>IF(#REF!="","",#REF!)</f>
        <v>#REF!</v>
      </c>
      <c r="E6" s="1">
        <v>3</v>
      </c>
      <c r="F6" s="46"/>
      <c r="G6" s="18" t="str">
        <f>IF(F6="","",VLOOKUP(F6,$C$3:$E$26,2,FALSE))</f>
        <v/>
      </c>
      <c r="H6" s="59"/>
      <c r="I6" s="59"/>
      <c r="J6" s="59"/>
      <c r="K6" s="59"/>
      <c r="L6" s="59"/>
      <c r="M6" s="59"/>
      <c r="N6" s="59"/>
      <c r="O6" s="17" t="str">
        <f>IF(H5="","",SUMPRODUCT(--(H5:N5&lt;H6:N6)))</f>
        <v/>
      </c>
      <c r="P6" s="39"/>
      <c r="Y6" s="30"/>
      <c r="Z6" s="81"/>
    </row>
    <row r="7" spans="2:59" ht="15.75">
      <c r="B7" s="45" t="s">
        <v>29</v>
      </c>
      <c r="C7" s="45">
        <v>5</v>
      </c>
      <c r="D7" s="22" t="str">
        <f>IF(' III'!$X$2="","",' III'!$X$2)</f>
        <v/>
      </c>
      <c r="F7" s="153"/>
      <c r="G7" s="34"/>
      <c r="H7" s="35"/>
      <c r="I7" s="35"/>
      <c r="J7" s="35"/>
      <c r="K7" s="35"/>
      <c r="L7" s="35"/>
      <c r="M7" s="35"/>
      <c r="N7" s="35"/>
      <c r="O7" s="36"/>
      <c r="P7" s="39"/>
      <c r="Z7" s="81"/>
      <c r="AA7" s="96" t="str">
        <f>IF(Y4="","",IF(Y4&gt;Y5,Q4,Q5))</f>
        <v/>
      </c>
      <c r="AB7" s="80"/>
      <c r="AC7" s="80"/>
      <c r="AD7" s="80"/>
      <c r="AE7" s="80"/>
      <c r="AF7" s="80"/>
      <c r="AG7" s="80"/>
      <c r="AH7" s="80"/>
      <c r="AI7" s="17" t="str">
        <f>IF(AB7="","",SUMPRODUCT(--(AB7:AH7&gt;AB8:AH8)))</f>
        <v/>
      </c>
    </row>
    <row r="8" spans="2:59" ht="16.149999999999999" thickBot="1">
      <c r="B8" s="47" t="s">
        <v>53</v>
      </c>
      <c r="C8" s="47">
        <v>6</v>
      </c>
      <c r="D8" s="23" t="str">
        <f>IF(' III'!$X$3="","",' III'!$X$3)</f>
        <v/>
      </c>
      <c r="F8" s="153"/>
      <c r="G8" s="34"/>
      <c r="H8" s="35"/>
      <c r="I8" s="35"/>
      <c r="J8" s="35"/>
      <c r="K8" s="35"/>
      <c r="L8" s="35"/>
      <c r="M8" s="35"/>
      <c r="N8" s="35"/>
      <c r="O8" s="36"/>
      <c r="P8" s="39"/>
      <c r="Z8" s="87"/>
      <c r="AA8" s="96" t="str">
        <f>IF(Y10="","",IF(Y10&gt;Y11,Q10,Q11))</f>
        <v/>
      </c>
      <c r="AB8" s="80"/>
      <c r="AC8" s="80"/>
      <c r="AD8" s="80"/>
      <c r="AE8" s="80"/>
      <c r="AF8" s="80"/>
      <c r="AG8" s="80"/>
      <c r="AH8" s="80"/>
      <c r="AI8" s="17" t="str">
        <f>IF(AB7="","",SUMPRODUCT(--(AB7:AH7&lt;AB8:AH8)))</f>
        <v/>
      </c>
    </row>
    <row r="9" spans="2:59" ht="15.75">
      <c r="B9" s="45" t="s">
        <v>30</v>
      </c>
      <c r="C9" s="45">
        <v>7</v>
      </c>
      <c r="D9" s="26" t="str">
        <f>IF(IV!$X$2="","",IV!$X$2)</f>
        <v/>
      </c>
      <c r="E9" s="1">
        <v>4</v>
      </c>
      <c r="F9" s="46"/>
      <c r="G9" s="18" t="str">
        <f t="shared" ref="G9:G10" si="0">IF(F9="","",VLOOKUP(F9,$C$3:$E$26,2,FALSE))</f>
        <v/>
      </c>
      <c r="H9" s="59"/>
      <c r="I9" s="59"/>
      <c r="J9" s="59"/>
      <c r="K9" s="59"/>
      <c r="L9" s="59"/>
      <c r="M9" s="59"/>
      <c r="N9" s="59"/>
      <c r="O9" s="17" t="str">
        <f>IF(H9="","",SUMPRODUCT(--(H9:N9&gt;H10:N10)))</f>
        <v/>
      </c>
      <c r="P9" s="39"/>
      <c r="Z9" s="81"/>
      <c r="AI9" s="30"/>
      <c r="AJ9" s="81"/>
    </row>
    <row r="10" spans="2:59" ht="16.149999999999999" thickBot="1">
      <c r="B10" s="47" t="s">
        <v>52</v>
      </c>
      <c r="C10" s="47">
        <v>8</v>
      </c>
      <c r="D10" s="27" t="str">
        <f>IF(IV!$X$3="","",IV!$X$3)</f>
        <v/>
      </c>
      <c r="E10" s="1">
        <v>5</v>
      </c>
      <c r="F10" s="46"/>
      <c r="G10" s="18" t="str">
        <f t="shared" si="0"/>
        <v/>
      </c>
      <c r="H10" s="59"/>
      <c r="I10" s="59"/>
      <c r="J10" s="59"/>
      <c r="K10" s="59"/>
      <c r="L10" s="59"/>
      <c r="M10" s="59"/>
      <c r="N10" s="59"/>
      <c r="O10" s="17" t="str">
        <f>IF(H9="","",SUMPRODUCT(--(H9:N9&lt;H10:N10)))</f>
        <v/>
      </c>
      <c r="P10" s="39"/>
      <c r="Q10" s="79" t="str">
        <f>IF(O9="","",IF(O9&gt;O10,G9,G10))</f>
        <v/>
      </c>
      <c r="R10" s="80"/>
      <c r="S10" s="80"/>
      <c r="T10" s="80"/>
      <c r="U10" s="80"/>
      <c r="V10" s="80"/>
      <c r="W10" s="80"/>
      <c r="X10" s="80"/>
      <c r="Y10" s="17" t="str">
        <f>IF(R10="","",SUMPRODUCT(--(R10:X10&gt;R11:X11)))</f>
        <v/>
      </c>
      <c r="AI10" s="30"/>
      <c r="AJ10" s="81"/>
    </row>
    <row r="11" spans="2:59" ht="15.75">
      <c r="B11" s="45" t="s">
        <v>31</v>
      </c>
      <c r="C11" s="45">
        <v>9</v>
      </c>
      <c r="D11" s="22" t="str">
        <f>IF(V!$X$2="","",V!$X$2)</f>
        <v/>
      </c>
      <c r="F11" s="153"/>
      <c r="G11" s="34"/>
      <c r="H11" s="66"/>
      <c r="I11" s="66"/>
      <c r="J11" s="66"/>
      <c r="K11" s="66"/>
      <c r="L11" s="66"/>
      <c r="M11" s="66"/>
      <c r="N11" s="66"/>
      <c r="O11" s="67"/>
      <c r="P11" s="68"/>
      <c r="Q11" s="79" t="str">
        <f>G12</f>
        <v/>
      </c>
      <c r="R11" s="80"/>
      <c r="S11" s="80"/>
      <c r="T11" s="80"/>
      <c r="U11" s="80"/>
      <c r="V11" s="80"/>
      <c r="W11" s="80"/>
      <c r="X11" s="80"/>
      <c r="Y11" s="17" t="str">
        <f>IF(R10="","",SUMPRODUCT(--(R10:X10&lt;R11:X11)))</f>
        <v/>
      </c>
      <c r="AJ11" s="81"/>
    </row>
    <row r="12" spans="2:59" ht="16.149999999999999" thickBot="1">
      <c r="B12" s="47" t="s">
        <v>51</v>
      </c>
      <c r="C12" s="47">
        <v>10</v>
      </c>
      <c r="D12" s="23" t="str">
        <f>IF(V!$X$3="","",V!$X$3)</f>
        <v/>
      </c>
      <c r="E12" s="1">
        <v>6</v>
      </c>
      <c r="F12" s="46"/>
      <c r="G12" s="74" t="str">
        <f>IF(F12="","",VLOOKUP(F12,$C$3:$E$26,2,FALSE))</f>
        <v/>
      </c>
      <c r="H12" s="35"/>
      <c r="I12" s="35"/>
      <c r="J12" s="35"/>
      <c r="K12" s="35"/>
      <c r="L12" s="35"/>
      <c r="M12" s="35"/>
      <c r="N12" s="35"/>
      <c r="O12" s="36"/>
      <c r="P12" s="39"/>
      <c r="AJ12" s="81"/>
    </row>
    <row r="13" spans="2:59" ht="15.75">
      <c r="B13" s="45" t="s">
        <v>32</v>
      </c>
      <c r="C13" s="45">
        <v>11</v>
      </c>
      <c r="D13" s="26" t="str">
        <f>IF(VI!$X$2="","",VI!$X$2)</f>
        <v/>
      </c>
      <c r="F13" s="153"/>
      <c r="G13" s="34"/>
      <c r="H13" s="35"/>
      <c r="I13" s="35"/>
      <c r="J13" s="35"/>
      <c r="K13" s="35"/>
      <c r="L13" s="35"/>
      <c r="M13" s="35"/>
      <c r="N13" s="35"/>
      <c r="O13" s="36"/>
      <c r="P13" s="39"/>
      <c r="Y13" s="30"/>
      <c r="AJ13" s="81"/>
      <c r="AK13" s="95" t="str">
        <f>IF(AI7="","",IF(AI7&gt;AI8,AA7,AA8))</f>
        <v/>
      </c>
      <c r="AL13" s="80"/>
      <c r="AM13" s="80"/>
      <c r="AN13" s="80"/>
      <c r="AO13" s="80"/>
      <c r="AP13" s="80"/>
      <c r="AQ13" s="80"/>
      <c r="AR13" s="80"/>
      <c r="AS13" s="17" t="str">
        <f>IF(AL13="","",SUMPRODUCT(--(AL13:AR13&gt;AL14:AR14)))</f>
        <v/>
      </c>
      <c r="AT13" s="36"/>
    </row>
    <row r="14" spans="2:59" ht="16.149999999999999" thickBot="1">
      <c r="B14" s="47" t="s">
        <v>50</v>
      </c>
      <c r="C14" s="47">
        <v>12</v>
      </c>
      <c r="D14" s="27" t="str">
        <f>IF(VI!$X$3="","",VI!$X$3)</f>
        <v/>
      </c>
      <c r="F14" s="153"/>
      <c r="G14" s="34"/>
      <c r="H14" s="35"/>
      <c r="I14" s="35"/>
      <c r="J14" s="35"/>
      <c r="K14" s="35"/>
      <c r="L14" s="35"/>
      <c r="M14" s="35"/>
      <c r="N14" s="35"/>
      <c r="O14" s="36"/>
      <c r="P14" s="39"/>
      <c r="Y14" s="30"/>
      <c r="AJ14" s="87"/>
      <c r="AK14" s="95" t="str">
        <f>IF(AI19="","",IF(AI19&gt;AI20,AA19,AA20))</f>
        <v/>
      </c>
      <c r="AL14" s="80"/>
      <c r="AM14" s="80"/>
      <c r="AN14" s="80"/>
      <c r="AO14" s="80"/>
      <c r="AP14" s="80"/>
      <c r="AQ14" s="80"/>
      <c r="AR14" s="80"/>
      <c r="AS14" s="17" t="str">
        <f>IF(AL13="","",SUMPRODUCT(--(AL13:AR13&lt;AL14:AR14)))</f>
        <v/>
      </c>
      <c r="AT14" s="36"/>
    </row>
    <row r="15" spans="2:59" ht="15.75">
      <c r="B15" s="45" t="s">
        <v>33</v>
      </c>
      <c r="C15" s="45">
        <v>13</v>
      </c>
      <c r="D15" s="22" t="e">
        <f>IF(#REF!="","",#REF!)</f>
        <v>#REF!</v>
      </c>
      <c r="E15" s="1">
        <v>7</v>
      </c>
      <c r="F15" s="46"/>
      <c r="G15" s="74" t="str">
        <f>IF(F15="","",VLOOKUP(F15,$C$3:$E$26,2,FALSE))</f>
        <v/>
      </c>
      <c r="H15" s="35"/>
      <c r="I15" s="35"/>
      <c r="J15" s="35"/>
      <c r="K15" s="35"/>
      <c r="L15" s="35"/>
      <c r="M15" s="35"/>
      <c r="N15" s="35"/>
      <c r="O15" s="36"/>
      <c r="P15" s="39"/>
      <c r="AJ15" s="81"/>
      <c r="AS15" s="84"/>
    </row>
    <row r="16" spans="2:59" ht="16.149999999999999" thickBot="1">
      <c r="B16" s="177" t="s">
        <v>49</v>
      </c>
      <c r="C16" s="177">
        <v>14</v>
      </c>
      <c r="D16" s="25" t="e">
        <f>IF(#REF!="","",#REF!)</f>
        <v>#REF!</v>
      </c>
      <c r="F16" s="153"/>
      <c r="G16" s="34"/>
      <c r="H16" s="66"/>
      <c r="I16" s="66"/>
      <c r="J16" s="66"/>
      <c r="K16" s="66"/>
      <c r="L16" s="66"/>
      <c r="M16" s="66"/>
      <c r="N16" s="66"/>
      <c r="O16" s="69"/>
      <c r="P16" s="65"/>
      <c r="Q16" s="79" t="str">
        <f>G15</f>
        <v/>
      </c>
      <c r="R16" s="80"/>
      <c r="S16" s="80"/>
      <c r="T16" s="80"/>
      <c r="U16" s="80"/>
      <c r="V16" s="80"/>
      <c r="W16" s="80"/>
      <c r="X16" s="80"/>
      <c r="Y16" s="17" t="str">
        <f>IF(R16="","",SUMPRODUCT(--(R16:X16&gt;R17:X17)))</f>
        <v/>
      </c>
      <c r="AJ16" s="81"/>
      <c r="AS16" s="85"/>
    </row>
    <row r="17" spans="2:58" ht="15.75">
      <c r="B17" s="45" t="s">
        <v>34</v>
      </c>
      <c r="C17" s="45">
        <v>15</v>
      </c>
      <c r="D17" s="26" t="str">
        <f>IF(VIII!$X$2="","",VIII!$X$2)</f>
        <v/>
      </c>
      <c r="E17" s="1">
        <v>8</v>
      </c>
      <c r="F17" s="46"/>
      <c r="G17" s="18" t="str">
        <f t="shared" ref="G17:G18" si="1">IF(F17="","",VLOOKUP(F17,$C$3:$E$26,2,FALSE))</f>
        <v/>
      </c>
      <c r="H17" s="59"/>
      <c r="I17" s="59"/>
      <c r="J17" s="59"/>
      <c r="K17" s="59"/>
      <c r="L17" s="59"/>
      <c r="M17" s="59"/>
      <c r="N17" s="59"/>
      <c r="O17" s="17" t="str">
        <f>IF(H17="","",SUMPRODUCT(--(H17:N17&gt;H18:N18)))</f>
        <v/>
      </c>
      <c r="P17" s="39"/>
      <c r="Q17" s="79" t="str">
        <f>IF(O17="","",IF(O17&gt;O18,G17,G18))</f>
        <v/>
      </c>
      <c r="R17" s="80"/>
      <c r="S17" s="80"/>
      <c r="T17" s="80"/>
      <c r="U17" s="80"/>
      <c r="V17" s="80"/>
      <c r="W17" s="80"/>
      <c r="X17" s="80"/>
      <c r="Y17" s="17" t="str">
        <f>IF(R16="","",SUMPRODUCT(--(R16:X16&lt;R17:X17)))</f>
        <v/>
      </c>
      <c r="AJ17" s="81"/>
      <c r="AS17" s="85"/>
      <c r="BD17" s="30"/>
    </row>
    <row r="18" spans="2:58" ht="16.149999999999999" thickBot="1">
      <c r="B18" s="177" t="s">
        <v>57</v>
      </c>
      <c r="C18" s="177">
        <v>16</v>
      </c>
      <c r="D18" s="28" t="str">
        <f>IF(VIII!$X$3="","",VIII!$X$3)</f>
        <v/>
      </c>
      <c r="E18" s="1">
        <v>9</v>
      </c>
      <c r="F18" s="46"/>
      <c r="G18" s="18" t="str">
        <f t="shared" si="1"/>
        <v/>
      </c>
      <c r="H18" s="59"/>
      <c r="I18" s="59"/>
      <c r="J18" s="59"/>
      <c r="K18" s="59"/>
      <c r="L18" s="59"/>
      <c r="M18" s="59"/>
      <c r="N18" s="59"/>
      <c r="O18" s="17" t="str">
        <f>IF(H17="","",SUMPRODUCT(--(H17:N17&lt;H18:N18)))</f>
        <v/>
      </c>
      <c r="P18" s="39"/>
      <c r="Z18" s="81"/>
      <c r="AJ18" s="81"/>
      <c r="AS18" s="85"/>
      <c r="BD18" s="30"/>
    </row>
    <row r="19" spans="2:58" ht="15.75">
      <c r="B19" s="45" t="s">
        <v>35</v>
      </c>
      <c r="C19" s="45">
        <v>17</v>
      </c>
      <c r="D19" s="22" t="e">
        <f>IF(#REF!="","",#REF!)</f>
        <v>#REF!</v>
      </c>
      <c r="F19" s="153"/>
      <c r="G19" s="34"/>
      <c r="H19" s="35"/>
      <c r="I19" s="35"/>
      <c r="J19" s="35"/>
      <c r="K19" s="35"/>
      <c r="L19" s="35"/>
      <c r="M19" s="35"/>
      <c r="N19" s="35"/>
      <c r="O19" s="36"/>
      <c r="P19" s="39"/>
      <c r="Z19" s="81"/>
      <c r="AA19" s="96" t="str">
        <f>IF(Y16="","",IF(Y16&gt;Y17,Q16,Q17))</f>
        <v/>
      </c>
      <c r="AB19" s="80"/>
      <c r="AC19" s="80"/>
      <c r="AD19" s="80"/>
      <c r="AE19" s="80"/>
      <c r="AF19" s="80"/>
      <c r="AG19" s="80"/>
      <c r="AH19" s="80"/>
      <c r="AI19" s="17" t="str">
        <f>IF(AB19="","",SUMPRODUCT(--(AB19:AH19&gt;AB20:AH20)))</f>
        <v/>
      </c>
      <c r="AS19" s="85"/>
    </row>
    <row r="20" spans="2:58" ht="16.149999999999999" thickBot="1">
      <c r="B20" s="177" t="s">
        <v>48</v>
      </c>
      <c r="C20" s="177">
        <v>18</v>
      </c>
      <c r="D20" s="25" t="e">
        <f>IF(#REF!="","",#REF!)</f>
        <v>#REF!</v>
      </c>
      <c r="F20" s="153"/>
      <c r="G20" s="34"/>
      <c r="H20" s="35"/>
      <c r="I20" s="35"/>
      <c r="J20" s="35"/>
      <c r="K20" s="35"/>
      <c r="L20" s="35"/>
      <c r="M20" s="35"/>
      <c r="N20" s="35"/>
      <c r="O20" s="36"/>
      <c r="P20" s="39"/>
      <c r="Z20" s="87"/>
      <c r="AA20" s="96" t="str">
        <f>IF(Y22="","",IF(Y22&gt;Y23,Q22,Q23))</f>
        <v/>
      </c>
      <c r="AB20" s="80"/>
      <c r="AC20" s="80"/>
      <c r="AD20" s="80"/>
      <c r="AE20" s="80"/>
      <c r="AF20" s="80"/>
      <c r="AG20" s="80"/>
      <c r="AH20" s="80"/>
      <c r="AI20" s="17" t="str">
        <f>IF(AB19="","",SUMPRODUCT(--(AB19:AH19&lt;AB20:AH20)))</f>
        <v/>
      </c>
      <c r="AS20" s="85"/>
    </row>
    <row r="21" spans="2:58" ht="15.75">
      <c r="B21" s="45" t="s">
        <v>36</v>
      </c>
      <c r="C21" s="45">
        <v>19</v>
      </c>
      <c r="D21" s="26" t="e">
        <f>IF(#REF!="","",#REF!)</f>
        <v>#REF!</v>
      </c>
      <c r="E21" s="1">
        <v>10</v>
      </c>
      <c r="F21" s="46"/>
      <c r="G21" s="18" t="str">
        <f t="shared" ref="G21:G22" si="2">IF(F21="","",VLOOKUP(F21,$C$3:$E$26,2,FALSE))</f>
        <v/>
      </c>
      <c r="H21" s="59"/>
      <c r="I21" s="59"/>
      <c r="J21" s="59"/>
      <c r="K21" s="59"/>
      <c r="L21" s="59"/>
      <c r="M21" s="59"/>
      <c r="N21" s="59"/>
      <c r="O21" s="17" t="str">
        <f>IF(H21="","",SUMPRODUCT(--(H21:N21&gt;H22:N22)))</f>
        <v/>
      </c>
      <c r="P21" s="39"/>
      <c r="Y21" s="30"/>
      <c r="Z21" s="81"/>
      <c r="AS21" s="85"/>
    </row>
    <row r="22" spans="2:58" ht="16.149999999999999" thickBot="1">
      <c r="B22" s="177" t="s">
        <v>47</v>
      </c>
      <c r="C22" s="177">
        <v>20</v>
      </c>
      <c r="D22" s="27" t="e">
        <f>IF(#REF!="","",#REF!)</f>
        <v>#REF!</v>
      </c>
      <c r="E22" s="1">
        <v>11</v>
      </c>
      <c r="F22" s="46"/>
      <c r="G22" s="18" t="str">
        <f t="shared" si="2"/>
        <v/>
      </c>
      <c r="H22" s="59"/>
      <c r="I22" s="59"/>
      <c r="J22" s="59"/>
      <c r="K22" s="59"/>
      <c r="L22" s="59"/>
      <c r="M22" s="59"/>
      <c r="N22" s="59"/>
      <c r="O22" s="17" t="str">
        <f>IF(H21="","",SUMPRODUCT(--(H21:N21&lt;H22:N22)))</f>
        <v/>
      </c>
      <c r="P22" s="39"/>
      <c r="Q22" s="79" t="str">
        <f>IF(O21="","",IF(O21&gt;O22,G21,G22))</f>
        <v/>
      </c>
      <c r="R22" s="80"/>
      <c r="S22" s="80"/>
      <c r="T22" s="80"/>
      <c r="U22" s="80"/>
      <c r="V22" s="80"/>
      <c r="W22" s="80"/>
      <c r="X22" s="80"/>
      <c r="Y22" s="17" t="str">
        <f>IF(R22="","",SUMPRODUCT(--(R22:X22&gt;R23:X23)))</f>
        <v/>
      </c>
      <c r="AS22" s="85"/>
    </row>
    <row r="23" spans="2:58" ht="15.75">
      <c r="B23" s="45" t="s">
        <v>37</v>
      </c>
      <c r="C23" s="45">
        <v>21</v>
      </c>
      <c r="D23" s="24" t="e">
        <f>IF(#REF!="","",#REF!)</f>
        <v>#REF!</v>
      </c>
      <c r="F23" s="153"/>
      <c r="G23" s="34"/>
      <c r="H23" s="66"/>
      <c r="I23" s="66"/>
      <c r="J23" s="66"/>
      <c r="K23" s="66"/>
      <c r="L23" s="66"/>
      <c r="M23" s="66"/>
      <c r="N23" s="66"/>
      <c r="O23" s="69"/>
      <c r="P23" s="68"/>
      <c r="Q23" s="79" t="str">
        <f>G24</f>
        <v/>
      </c>
      <c r="R23" s="80"/>
      <c r="S23" s="80"/>
      <c r="T23" s="80"/>
      <c r="U23" s="80"/>
      <c r="V23" s="80"/>
      <c r="W23" s="80"/>
      <c r="X23" s="80"/>
      <c r="Y23" s="17" t="str">
        <f>IF(R22="","",SUMPRODUCT(--(R22:X22&lt;R23:X23)))</f>
        <v/>
      </c>
      <c r="AS23" s="85"/>
    </row>
    <row r="24" spans="2:58" ht="16.149999999999999" thickBot="1">
      <c r="B24" s="47" t="s">
        <v>46</v>
      </c>
      <c r="C24" s="47">
        <v>22</v>
      </c>
      <c r="D24" s="174" t="e">
        <f>IF(#REF!="","",#REF!)</f>
        <v>#REF!</v>
      </c>
      <c r="E24" s="1">
        <v>12</v>
      </c>
      <c r="F24" s="46"/>
      <c r="G24" s="74" t="str">
        <f>IF(F24="","",VLOOKUP(F24,$C$3:$E$26,2,FALSE))</f>
        <v/>
      </c>
      <c r="H24" s="35"/>
      <c r="I24" s="35"/>
      <c r="J24" s="35"/>
      <c r="K24" s="35"/>
      <c r="L24" s="35"/>
      <c r="M24" s="35"/>
      <c r="N24" s="35"/>
      <c r="O24" s="36"/>
      <c r="P24" s="39"/>
      <c r="AS24" s="85"/>
    </row>
    <row r="25" spans="2:58" ht="15.75">
      <c r="B25" s="175" t="s">
        <v>38</v>
      </c>
      <c r="C25" s="175">
        <v>23</v>
      </c>
      <c r="D25" s="26" t="e">
        <f>IF(#REF!="","",#REF!)</f>
        <v>#REF!</v>
      </c>
      <c r="F25" s="153"/>
      <c r="G25" s="34"/>
      <c r="H25" s="35"/>
      <c r="I25" s="35"/>
      <c r="J25" s="35"/>
      <c r="K25" s="35"/>
      <c r="L25" s="35"/>
      <c r="M25" s="35"/>
      <c r="N25" s="35"/>
      <c r="O25" s="36"/>
      <c r="P25" s="39"/>
      <c r="AI25" s="30"/>
      <c r="AS25" s="85"/>
      <c r="AV25" s="97" t="str">
        <f>IF(AS13="","",IF(AS13&gt;AS14,AK13,AK14))</f>
        <v/>
      </c>
      <c r="AW25" s="80"/>
      <c r="AX25" s="80"/>
      <c r="AY25" s="80"/>
      <c r="AZ25" s="80"/>
      <c r="BA25" s="80"/>
      <c r="BB25" s="80"/>
      <c r="BC25" s="80"/>
      <c r="BD25" s="17" t="str">
        <f>IF(AW25="","",SUMPRODUCT(--(AW25:BC25&gt;AW26:BC26)))</f>
        <v/>
      </c>
    </row>
    <row r="26" spans="2:58" ht="16.149999999999999" thickBot="1">
      <c r="B26" s="47" t="s">
        <v>45</v>
      </c>
      <c r="C26" s="47">
        <v>24</v>
      </c>
      <c r="D26" s="27" t="e">
        <f>IF(#REF!="","",#REF!)</f>
        <v>#REF!</v>
      </c>
      <c r="F26" s="153"/>
      <c r="G26" s="34"/>
      <c r="H26" s="35"/>
      <c r="I26" s="35"/>
      <c r="J26" s="35"/>
      <c r="K26" s="35"/>
      <c r="L26" s="35"/>
      <c r="M26" s="35"/>
      <c r="N26" s="35"/>
      <c r="O26" s="36"/>
      <c r="P26" s="39"/>
      <c r="AI26" s="30"/>
      <c r="AS26" s="85"/>
      <c r="AT26" s="83"/>
      <c r="AU26" s="165"/>
      <c r="AV26" s="164" t="str">
        <f>IF(AS37="","",IF(AS37&gt;AS38,AK37,AK38))</f>
        <v/>
      </c>
      <c r="AW26" s="80"/>
      <c r="AX26" s="80"/>
      <c r="AY26" s="80"/>
      <c r="AZ26" s="80"/>
      <c r="BA26" s="80"/>
      <c r="BB26" s="80"/>
      <c r="BC26" s="80"/>
      <c r="BD26" s="17" t="str">
        <f>IF(AW25="","",SUMPRODUCT(--(AW25:BC25&lt;AW26:BC26)))</f>
        <v/>
      </c>
    </row>
    <row r="27" spans="2:58" ht="15.75">
      <c r="B27" s="175" t="s">
        <v>39</v>
      </c>
      <c r="C27" s="175">
        <v>25</v>
      </c>
      <c r="D27" s="24" t="e">
        <f>IF(#REF!="","",#REF!)</f>
        <v>#REF!</v>
      </c>
      <c r="E27" s="1">
        <v>13</v>
      </c>
      <c r="F27" s="46"/>
      <c r="G27" s="74" t="str">
        <f>IF(F27="","",VLOOKUP(F27,$C$3:$E$26,2,FALSE))</f>
        <v/>
      </c>
      <c r="H27" s="35"/>
      <c r="I27" s="35"/>
      <c r="J27" s="35"/>
      <c r="K27" s="35"/>
      <c r="L27" s="35"/>
      <c r="M27" s="35"/>
      <c r="N27" s="35"/>
      <c r="O27" s="36"/>
      <c r="P27" s="39"/>
      <c r="AS27" s="85"/>
      <c r="BE27" s="40"/>
      <c r="BF27" s="38"/>
    </row>
    <row r="28" spans="2:58" ht="16.149999999999999" thickBot="1">
      <c r="B28" s="47" t="s">
        <v>44</v>
      </c>
      <c r="C28" s="47">
        <v>26</v>
      </c>
      <c r="D28" s="176" t="e">
        <f>IF(#REF!="","",#REF!)</f>
        <v>#REF!</v>
      </c>
      <c r="F28" s="58"/>
      <c r="G28" s="34"/>
      <c r="H28" s="66"/>
      <c r="I28" s="66"/>
      <c r="J28" s="66"/>
      <c r="K28" s="66"/>
      <c r="L28" s="66"/>
      <c r="M28" s="66"/>
      <c r="N28" s="66"/>
      <c r="O28" s="69"/>
      <c r="P28" s="65"/>
      <c r="Q28" s="79" t="str">
        <f>G27</f>
        <v/>
      </c>
      <c r="R28" s="80"/>
      <c r="S28" s="80"/>
      <c r="T28" s="80"/>
      <c r="U28" s="80"/>
      <c r="V28" s="80"/>
      <c r="W28" s="80"/>
      <c r="X28" s="80"/>
      <c r="Y28" s="17" t="str">
        <f>IF(R28="","",SUMPRODUCT(--(R28:X28&gt;R29:X29)))</f>
        <v/>
      </c>
      <c r="AS28" s="85"/>
      <c r="BE28" s="40"/>
      <c r="BF28" s="38"/>
    </row>
    <row r="29" spans="2:58" ht="15.75">
      <c r="B29" s="175" t="s">
        <v>40</v>
      </c>
      <c r="C29" s="175">
        <v>27</v>
      </c>
      <c r="D29" s="29" t="e">
        <f>IF(#REF!="","",#REF!)</f>
        <v>#REF!</v>
      </c>
      <c r="E29" s="1">
        <v>14</v>
      </c>
      <c r="F29" s="46"/>
      <c r="G29" s="18" t="str">
        <f t="shared" ref="G29:G30" si="3">IF(F29="","",VLOOKUP(F29,$C$3:$E$26,2,FALSE))</f>
        <v/>
      </c>
      <c r="H29" s="59"/>
      <c r="I29" s="59"/>
      <c r="J29" s="59"/>
      <c r="K29" s="59"/>
      <c r="L29" s="59"/>
      <c r="M29" s="59"/>
      <c r="N29" s="59"/>
      <c r="O29" s="17" t="str">
        <f>IF(H29="","",SUMPRODUCT(--(H29:N29&gt;H30:N30)))</f>
        <v/>
      </c>
      <c r="P29" s="39"/>
      <c r="Q29" s="79" t="str">
        <f>IF(O29="","",IF(O29&gt;O30,G29,G30))</f>
        <v/>
      </c>
      <c r="R29" s="80"/>
      <c r="S29" s="80"/>
      <c r="T29" s="80"/>
      <c r="U29" s="80"/>
      <c r="V29" s="80"/>
      <c r="W29" s="80"/>
      <c r="X29" s="80"/>
      <c r="Y29" s="17" t="str">
        <f>IF(R28="","",SUMPRODUCT(--(R28:X28&lt;R29:X29)))</f>
        <v/>
      </c>
      <c r="AS29" s="85"/>
      <c r="BE29" s="40"/>
      <c r="BF29" s="38"/>
    </row>
    <row r="30" spans="2:58" ht="16.149999999999999" thickBot="1">
      <c r="B30" s="47" t="s">
        <v>43</v>
      </c>
      <c r="C30" s="47">
        <v>28</v>
      </c>
      <c r="D30" s="27" t="e">
        <f>IF(#REF!="","",#REF!)</f>
        <v>#REF!</v>
      </c>
      <c r="E30" s="1">
        <v>15</v>
      </c>
      <c r="F30" s="47"/>
      <c r="G30" s="18" t="str">
        <f t="shared" si="3"/>
        <v/>
      </c>
      <c r="H30" s="59"/>
      <c r="I30" s="59"/>
      <c r="J30" s="59"/>
      <c r="K30" s="59"/>
      <c r="L30" s="59"/>
      <c r="M30" s="59"/>
      <c r="N30" s="59"/>
      <c r="O30" s="17" t="str">
        <f>IF(H29="","",SUMPRODUCT(--(H29:N29&lt;H30:N30)))</f>
        <v/>
      </c>
      <c r="P30" s="39"/>
      <c r="Y30" s="30"/>
      <c r="Z30" s="81"/>
      <c r="AS30" s="85"/>
      <c r="AV30" s="163"/>
      <c r="BE30" s="40"/>
      <c r="BF30" s="38"/>
    </row>
    <row r="31" spans="2:58" ht="15.75">
      <c r="B31" s="175" t="s">
        <v>41</v>
      </c>
      <c r="C31" s="175">
        <v>29</v>
      </c>
      <c r="D31" s="24" t="e">
        <f>IF(#REF!="","",#REF!)</f>
        <v>#REF!</v>
      </c>
      <c r="F31" s="153"/>
      <c r="G31" s="34"/>
      <c r="H31" s="35"/>
      <c r="I31" s="35"/>
      <c r="J31" s="35"/>
      <c r="K31" s="35"/>
      <c r="L31" s="35"/>
      <c r="M31" s="35"/>
      <c r="N31" s="35"/>
      <c r="O31" s="36"/>
      <c r="P31" s="39"/>
      <c r="Z31" s="81"/>
      <c r="AA31" s="96" t="str">
        <f>IF(Y28="","",IF(Y28&gt;Y29,Q28,Q29))</f>
        <v/>
      </c>
      <c r="AB31" s="80"/>
      <c r="AC31" s="80"/>
      <c r="AD31" s="80"/>
      <c r="AE31" s="80"/>
      <c r="AF31" s="80"/>
      <c r="AG31" s="80"/>
      <c r="AH31" s="80"/>
      <c r="AI31" s="17" t="str">
        <f>IF(AB31="","",SUMPRODUCT(--(AB31:AH31&gt;AB32:AH32)))</f>
        <v/>
      </c>
      <c r="AS31" s="85"/>
      <c r="BE31" s="40"/>
      <c r="BF31" s="38"/>
    </row>
    <row r="32" spans="2:58" ht="16.149999999999999" thickBot="1">
      <c r="B32" s="47" t="s">
        <v>28</v>
      </c>
      <c r="C32" s="47">
        <v>30</v>
      </c>
      <c r="D32" s="23" t="e">
        <f>IF(#REF!="","",#REF!)</f>
        <v>#REF!</v>
      </c>
      <c r="F32" s="153"/>
      <c r="G32" s="34"/>
      <c r="H32" s="35"/>
      <c r="I32" s="35"/>
      <c r="J32" s="35"/>
      <c r="K32" s="35"/>
      <c r="L32" s="35"/>
      <c r="M32" s="35"/>
      <c r="N32" s="35"/>
      <c r="O32" s="36"/>
      <c r="P32" s="39"/>
      <c r="Z32" s="87"/>
      <c r="AA32" s="96" t="str">
        <f>IF(Y34="","",IF(Y34&gt;Y35,Q34,Q35))</f>
        <v/>
      </c>
      <c r="AB32" s="80"/>
      <c r="AC32" s="80"/>
      <c r="AD32" s="80"/>
      <c r="AE32" s="80"/>
      <c r="AF32" s="80"/>
      <c r="AG32" s="80"/>
      <c r="AH32" s="80"/>
      <c r="AI32" s="17" t="str">
        <f>IF(AB31="","",SUMPRODUCT(--(AB31:AH31&lt;AB32:AH32)))</f>
        <v/>
      </c>
      <c r="AS32" s="85"/>
      <c r="BE32" s="40"/>
      <c r="BF32" s="38"/>
    </row>
    <row r="33" spans="2:58" ht="15.75">
      <c r="B33" s="175" t="s">
        <v>42</v>
      </c>
      <c r="C33" s="175">
        <v>31</v>
      </c>
      <c r="D33" s="29" t="e">
        <f>IF(#REF!="","",#REF!)</f>
        <v>#REF!</v>
      </c>
      <c r="E33" s="1">
        <v>16</v>
      </c>
      <c r="F33" s="46"/>
      <c r="G33" s="18" t="str">
        <f t="shared" ref="G33:G34" si="4">IF(F33="","",VLOOKUP(F33,$C$3:$E$26,2,FALSE))</f>
        <v/>
      </c>
      <c r="H33" s="59"/>
      <c r="I33" s="59"/>
      <c r="J33" s="59"/>
      <c r="K33" s="59"/>
      <c r="L33" s="59"/>
      <c r="M33" s="59"/>
      <c r="N33" s="59"/>
      <c r="O33" s="17" t="str">
        <f>IF(H33="","",SUMPRODUCT(--(H33:N33&gt;H34:N34)))</f>
        <v/>
      </c>
      <c r="P33" s="39"/>
      <c r="Z33" s="81"/>
      <c r="AJ33" s="81"/>
      <c r="AS33" s="85"/>
      <c r="BE33" s="40"/>
      <c r="BF33" s="38"/>
    </row>
    <row r="34" spans="2:58" ht="16.149999999999999" thickBot="1">
      <c r="B34" s="47" t="s">
        <v>26</v>
      </c>
      <c r="C34" s="47">
        <v>32</v>
      </c>
      <c r="D34" s="27" t="e">
        <f>IF(#REF!="","",#REF!)</f>
        <v>#REF!</v>
      </c>
      <c r="E34" s="1">
        <v>17</v>
      </c>
      <c r="F34" s="46"/>
      <c r="G34" s="18" t="str">
        <f t="shared" si="4"/>
        <v/>
      </c>
      <c r="H34" s="59"/>
      <c r="I34" s="59"/>
      <c r="J34" s="59"/>
      <c r="K34" s="59"/>
      <c r="L34" s="59"/>
      <c r="M34" s="59"/>
      <c r="N34" s="59"/>
      <c r="O34" s="17" t="str">
        <f>IF(H33="","",SUMPRODUCT(--(H33:N33&lt;H34:N34)))</f>
        <v/>
      </c>
      <c r="P34" s="39"/>
      <c r="Q34" s="79" t="str">
        <f>IF(O33="","",IF(O33&gt;O34,G33,G34))</f>
        <v/>
      </c>
      <c r="R34" s="80"/>
      <c r="S34" s="80"/>
      <c r="T34" s="80"/>
      <c r="U34" s="80"/>
      <c r="V34" s="80"/>
      <c r="W34" s="80"/>
      <c r="X34" s="80"/>
      <c r="Y34" s="17" t="str">
        <f>IF(R34="","",SUMPRODUCT(--(R34:X34&gt;R35:X35)))</f>
        <v/>
      </c>
      <c r="AJ34" s="81"/>
      <c r="AS34" s="85"/>
      <c r="BD34" s="36"/>
      <c r="BE34" s="40"/>
      <c r="BF34" s="38"/>
    </row>
    <row r="35" spans="2:58" ht="15.75">
      <c r="B35" s="46" t="s">
        <v>95</v>
      </c>
      <c r="C35" s="175">
        <v>33</v>
      </c>
      <c r="D35" s="24" t="e">
        <f>IF(#REF!="","",#REF!)</f>
        <v>#REF!</v>
      </c>
      <c r="F35" s="153"/>
      <c r="G35" s="34"/>
      <c r="H35" s="35"/>
      <c r="I35" s="35"/>
      <c r="J35" s="35"/>
      <c r="K35" s="35"/>
      <c r="L35" s="35"/>
      <c r="M35" s="35"/>
      <c r="N35" s="35"/>
      <c r="O35" s="36"/>
      <c r="P35" s="68"/>
      <c r="Q35" s="79" t="str">
        <f>G36</f>
        <v/>
      </c>
      <c r="R35" s="80"/>
      <c r="S35" s="80"/>
      <c r="T35" s="80"/>
      <c r="U35" s="80"/>
      <c r="V35" s="80"/>
      <c r="W35" s="80"/>
      <c r="X35" s="80"/>
      <c r="Y35" s="17" t="str">
        <f>IF(R34="","",SUMPRODUCT(--(R34:X34&lt;R35:X35)))</f>
        <v/>
      </c>
      <c r="AJ35" s="81"/>
      <c r="AS35" s="85"/>
      <c r="BD35" s="36"/>
      <c r="BE35" s="40"/>
      <c r="BF35" s="38"/>
    </row>
    <row r="36" spans="2:58" ht="16.149999999999999" thickBot="1">
      <c r="B36" s="47" t="s">
        <v>96</v>
      </c>
      <c r="C36" s="47">
        <v>34</v>
      </c>
      <c r="D36" s="23" t="e">
        <f>IF(#REF!="","",#REF!)</f>
        <v>#REF!</v>
      </c>
      <c r="E36" s="1">
        <v>18</v>
      </c>
      <c r="F36" s="46"/>
      <c r="G36" s="74" t="str">
        <f>IF(F36="","",VLOOKUP(F36,$C$3:$E$26,2,FALSE))</f>
        <v/>
      </c>
      <c r="H36" s="70"/>
      <c r="I36" s="71"/>
      <c r="J36" s="71"/>
      <c r="K36" s="71"/>
      <c r="L36" s="71"/>
      <c r="M36" s="71"/>
      <c r="N36" s="71"/>
      <c r="O36" s="72"/>
      <c r="P36" s="39"/>
      <c r="AJ36" s="81"/>
      <c r="AS36" s="86"/>
      <c r="BE36" s="40"/>
      <c r="BF36" s="38"/>
    </row>
    <row r="37" spans="2:58" ht="15.75">
      <c r="B37" s="46" t="s">
        <v>97</v>
      </c>
      <c r="C37" s="175">
        <v>35</v>
      </c>
      <c r="D37" s="161" t="e">
        <f>IF(#REF!="","",#REF!)</f>
        <v>#REF!</v>
      </c>
      <c r="F37" s="153"/>
      <c r="G37" s="34"/>
      <c r="H37" s="35"/>
      <c r="I37" s="35"/>
      <c r="J37" s="35"/>
      <c r="K37" s="35"/>
      <c r="L37" s="35"/>
      <c r="M37" s="35"/>
      <c r="N37" s="35"/>
      <c r="O37" s="36"/>
      <c r="P37" s="39"/>
      <c r="Y37" s="30"/>
      <c r="AJ37" s="81"/>
      <c r="AK37" s="95" t="str">
        <f>IF(AI31="","",IF(AI31&gt;AI32,AA31,AA32))</f>
        <v/>
      </c>
      <c r="AL37" s="80"/>
      <c r="AM37" s="80"/>
      <c r="AN37" s="80"/>
      <c r="AO37" s="80"/>
      <c r="AP37" s="80"/>
      <c r="AQ37" s="80"/>
      <c r="AR37" s="80"/>
      <c r="AS37" s="17" t="str">
        <f>IF(AL37="","",SUMPRODUCT(--(AL37:AR37&gt;AL38:AR38)))</f>
        <v/>
      </c>
      <c r="AT37" s="36"/>
      <c r="BE37" s="40"/>
      <c r="BF37" s="38"/>
    </row>
    <row r="38" spans="2:58" ht="16.149999999999999" thickBot="1">
      <c r="B38" s="47" t="s">
        <v>98</v>
      </c>
      <c r="C38" s="47">
        <v>36</v>
      </c>
      <c r="D38" s="162" t="e">
        <f>IF(#REF!="","",#REF!)</f>
        <v>#REF!</v>
      </c>
      <c r="F38" s="153"/>
      <c r="G38" s="34"/>
      <c r="H38" s="35"/>
      <c r="I38" s="35"/>
      <c r="J38" s="35"/>
      <c r="K38" s="35"/>
      <c r="L38" s="35"/>
      <c r="M38" s="35"/>
      <c r="N38" s="35"/>
      <c r="O38" s="36"/>
      <c r="P38" s="39"/>
      <c r="Y38" s="30"/>
      <c r="AJ38" s="87"/>
      <c r="AK38" s="95" t="str">
        <f>IF(AI43="","",IF(AI43&gt;AI44,AA43,AA44))</f>
        <v/>
      </c>
      <c r="AL38" s="80"/>
      <c r="AM38" s="80"/>
      <c r="AN38" s="80"/>
      <c r="AO38" s="80"/>
      <c r="AP38" s="80"/>
      <c r="AQ38" s="80"/>
      <c r="AR38" s="80"/>
      <c r="AS38" s="17" t="str">
        <f>IF(AL37="","",SUMPRODUCT(--(AL37:AR37&lt;AL38:AR38)))</f>
        <v/>
      </c>
      <c r="AT38" s="36"/>
      <c r="BE38" s="40"/>
      <c r="BF38" s="38"/>
    </row>
    <row r="39" spans="2:58" ht="15.75">
      <c r="B39" s="46" t="s">
        <v>99</v>
      </c>
      <c r="C39" s="175">
        <v>37</v>
      </c>
      <c r="D39" s="24" t="e">
        <f>IF(#REF!="","",#REF!)</f>
        <v>#REF!</v>
      </c>
      <c r="E39" s="1">
        <v>19</v>
      </c>
      <c r="F39" s="46"/>
      <c r="G39" s="74" t="str">
        <f>IF(F39="","",VLOOKUP(F39,$C$3:$E$26,2,FALSE))</f>
        <v/>
      </c>
      <c r="H39" s="35"/>
      <c r="I39" s="35"/>
      <c r="J39" s="35"/>
      <c r="K39" s="35"/>
      <c r="L39" s="35"/>
      <c r="M39" s="35"/>
      <c r="N39" s="35"/>
      <c r="O39" s="36"/>
      <c r="P39" s="39"/>
      <c r="AJ39" s="81"/>
      <c r="BE39" s="40"/>
      <c r="BF39" s="38"/>
    </row>
    <row r="40" spans="2:58" ht="16.149999999999999" thickBot="1">
      <c r="B40" s="47" t="s">
        <v>100</v>
      </c>
      <c r="C40" s="47">
        <v>38</v>
      </c>
      <c r="D40" s="23" t="e">
        <f>IF(#REF!="","",#REF!)</f>
        <v>#REF!</v>
      </c>
      <c r="F40" s="153"/>
      <c r="G40" s="34"/>
      <c r="H40" s="66"/>
      <c r="I40" s="66"/>
      <c r="J40" s="66"/>
      <c r="K40" s="66"/>
      <c r="L40" s="66"/>
      <c r="M40" s="66"/>
      <c r="N40" s="66"/>
      <c r="O40" s="69"/>
      <c r="P40" s="65"/>
      <c r="Q40" s="79" t="str">
        <f>G39</f>
        <v/>
      </c>
      <c r="R40" s="80"/>
      <c r="S40" s="80"/>
      <c r="T40" s="80"/>
      <c r="U40" s="80"/>
      <c r="V40" s="80"/>
      <c r="W40" s="80"/>
      <c r="X40" s="80"/>
      <c r="Y40" s="17" t="str">
        <f>IF(R40="","",SUMPRODUCT(--(R40:X40&gt;R41:X41)))</f>
        <v/>
      </c>
      <c r="AJ40" s="81"/>
      <c r="BE40" s="40"/>
      <c r="BF40" s="38"/>
    </row>
    <row r="41" spans="2:58" ht="15.75">
      <c r="B41" s="45" t="s">
        <v>101</v>
      </c>
      <c r="C41" s="175">
        <v>39</v>
      </c>
      <c r="D41" s="26" t="e">
        <f>IF(#REF!="","",#REF!)</f>
        <v>#REF!</v>
      </c>
      <c r="E41" s="1">
        <v>20</v>
      </c>
      <c r="F41" s="46"/>
      <c r="G41" s="18" t="str">
        <f t="shared" ref="G41:G42" si="5">IF(F41="","",VLOOKUP(F41,$C$3:$E$26,2,FALSE))</f>
        <v/>
      </c>
      <c r="H41" s="59"/>
      <c r="I41" s="59"/>
      <c r="J41" s="59"/>
      <c r="K41" s="59"/>
      <c r="L41" s="59"/>
      <c r="M41" s="59"/>
      <c r="N41" s="59"/>
      <c r="O41" s="17" t="str">
        <f>IF(H41="","",SUMPRODUCT(--(H41:N41&gt;H42:N42)))</f>
        <v/>
      </c>
      <c r="P41" s="39"/>
      <c r="Q41" s="79" t="str">
        <f>IF(O41="","",IF(O41&gt;O42,G41,G42))</f>
        <v/>
      </c>
      <c r="R41" s="80"/>
      <c r="S41" s="80"/>
      <c r="T41" s="80"/>
      <c r="U41" s="80"/>
      <c r="V41" s="80"/>
      <c r="W41" s="80"/>
      <c r="X41" s="80"/>
      <c r="Y41" s="17" t="str">
        <f>IF(R40="","",SUMPRODUCT(--(R40:X40&lt;R41:X41)))</f>
        <v/>
      </c>
      <c r="AI41" s="30"/>
      <c r="AJ41" s="81"/>
      <c r="BE41" s="40"/>
      <c r="BF41" s="38"/>
    </row>
    <row r="42" spans="2:58" ht="16.149999999999999" thickBot="1">
      <c r="B42" s="47" t="s">
        <v>102</v>
      </c>
      <c r="C42" s="47">
        <v>40</v>
      </c>
      <c r="D42" s="27" t="e">
        <f>IF(#REF!="","",#REF!)</f>
        <v>#REF!</v>
      </c>
      <c r="E42" s="1">
        <v>21</v>
      </c>
      <c r="F42" s="46"/>
      <c r="G42" s="18" t="str">
        <f t="shared" si="5"/>
        <v/>
      </c>
      <c r="H42" s="59"/>
      <c r="I42" s="59"/>
      <c r="J42" s="59"/>
      <c r="K42" s="59"/>
      <c r="L42" s="59"/>
      <c r="M42" s="59"/>
      <c r="N42" s="59"/>
      <c r="O42" s="17" t="str">
        <f>IF(H41="","",SUMPRODUCT(--(H41:N41&lt;H42:N42)))</f>
        <v/>
      </c>
      <c r="P42" s="39"/>
      <c r="Z42" s="81"/>
      <c r="AI42" s="30"/>
      <c r="AJ42" s="81"/>
      <c r="BE42" s="40"/>
      <c r="BF42" s="38"/>
    </row>
    <row r="43" spans="2:58" ht="15.75">
      <c r="B43" s="45" t="s">
        <v>103</v>
      </c>
      <c r="C43" s="175">
        <v>41</v>
      </c>
      <c r="D43" s="22" t="e">
        <f>IF(#REF!="","",#REF!)</f>
        <v>#REF!</v>
      </c>
      <c r="F43" s="153"/>
      <c r="G43" s="34"/>
      <c r="H43" s="35"/>
      <c r="I43" s="35"/>
      <c r="J43" s="35"/>
      <c r="K43" s="35"/>
      <c r="L43" s="35"/>
      <c r="M43" s="35"/>
      <c r="N43" s="35"/>
      <c r="O43" s="36"/>
      <c r="P43" s="39"/>
      <c r="Z43" s="81"/>
      <c r="AA43" s="96" t="str">
        <f>IF(Y40="","",IF(Y40&gt;Y41,Q40,Q41))</f>
        <v/>
      </c>
      <c r="AB43" s="80"/>
      <c r="AC43" s="80"/>
      <c r="AD43" s="80"/>
      <c r="AE43" s="80"/>
      <c r="AF43" s="80"/>
      <c r="AG43" s="80"/>
      <c r="AH43" s="80"/>
      <c r="AI43" s="17" t="str">
        <f>IF(AB43="","",SUMPRODUCT(--(AB43:AH43&gt;AB44:AH44)))</f>
        <v/>
      </c>
      <c r="BE43" s="40"/>
      <c r="BF43" s="38"/>
    </row>
    <row r="44" spans="2:58" ht="16.149999999999999" thickBot="1">
      <c r="B44" s="47" t="s">
        <v>104</v>
      </c>
      <c r="C44" s="47">
        <v>42</v>
      </c>
      <c r="D44" s="23" t="e">
        <f>IF(#REF!="","",#REF!)</f>
        <v>#REF!</v>
      </c>
      <c r="F44" s="153"/>
      <c r="G44" s="34"/>
      <c r="H44" s="35"/>
      <c r="I44" s="35"/>
      <c r="J44" s="35"/>
      <c r="K44" s="35"/>
      <c r="L44" s="35"/>
      <c r="M44" s="35"/>
      <c r="N44" s="35"/>
      <c r="O44" s="36"/>
      <c r="P44" s="39"/>
      <c r="Z44" s="87"/>
      <c r="AA44" s="96" t="str">
        <f>IF(Y46="","",IF(Y46&gt;Y47,Q46,Q47))</f>
        <v/>
      </c>
      <c r="AB44" s="80"/>
      <c r="AC44" s="80"/>
      <c r="AD44" s="80"/>
      <c r="AE44" s="80"/>
      <c r="AF44" s="80"/>
      <c r="AG44" s="80"/>
      <c r="AH44" s="80"/>
      <c r="AI44" s="17" t="str">
        <f>IF(AB43="","",SUMPRODUCT(--(AB43:AH43&lt;AB44:AH44)))</f>
        <v/>
      </c>
      <c r="BE44" s="40"/>
      <c r="BF44" s="38"/>
    </row>
    <row r="45" spans="2:58" ht="15.75">
      <c r="B45" s="45" t="s">
        <v>105</v>
      </c>
      <c r="C45" s="175">
        <v>43</v>
      </c>
      <c r="D45" s="26" t="e">
        <f>IF(#REF!="","",#REF!)</f>
        <v>#REF!</v>
      </c>
      <c r="E45" s="1">
        <v>22</v>
      </c>
      <c r="F45" s="46"/>
      <c r="G45" s="18" t="str">
        <f>IF(F45="","",VLOOKUP(F45,$C$3:$E$26,2,FALSE))</f>
        <v/>
      </c>
      <c r="H45" s="59"/>
      <c r="I45" s="59"/>
      <c r="J45" s="59"/>
      <c r="K45" s="59"/>
      <c r="L45" s="59"/>
      <c r="M45" s="59"/>
      <c r="N45" s="59"/>
      <c r="O45" s="17" t="str">
        <f>IF(H45="","",SUMPRODUCT(--(H45:N45&gt;H46:N46)))</f>
        <v/>
      </c>
      <c r="P45" s="39"/>
      <c r="Y45" s="30"/>
      <c r="Z45" s="81"/>
      <c r="BE45" s="40"/>
      <c r="BF45" s="38"/>
    </row>
    <row r="46" spans="2:58" ht="16.149999999999999" thickBot="1">
      <c r="B46" s="47" t="s">
        <v>106</v>
      </c>
      <c r="C46" s="47">
        <v>44</v>
      </c>
      <c r="D46" s="27" t="e">
        <f>IF(#REF!="","",#REF!)</f>
        <v>#REF!</v>
      </c>
      <c r="E46" s="1">
        <v>23</v>
      </c>
      <c r="F46" s="46"/>
      <c r="G46" s="18" t="str">
        <f t="shared" ref="G46" si="6">IF(F46="","",VLOOKUP(F46,$C$3:$E$26,2,FALSE))</f>
        <v/>
      </c>
      <c r="H46" s="59"/>
      <c r="I46" s="59"/>
      <c r="J46" s="59"/>
      <c r="K46" s="59"/>
      <c r="L46" s="59"/>
      <c r="M46" s="59"/>
      <c r="N46" s="59"/>
      <c r="O46" s="17" t="str">
        <f>IF(H45="","",SUMPRODUCT(--(H45:N45&lt;H46:N46)))</f>
        <v/>
      </c>
      <c r="P46" s="39"/>
      <c r="Q46" s="79" t="str">
        <f>IF(O45="","",IF(O45&gt;O46,G45,G46))</f>
        <v/>
      </c>
      <c r="R46" s="80"/>
      <c r="S46" s="80"/>
      <c r="T46" s="80"/>
      <c r="U46" s="80"/>
      <c r="V46" s="80"/>
      <c r="W46" s="80"/>
      <c r="X46" s="80"/>
      <c r="Y46" s="17" t="str">
        <f>IF(R46="","",SUMPRODUCT(--(R46:X46&gt;R47:X47)))</f>
        <v/>
      </c>
      <c r="BE46" s="40"/>
      <c r="BF46" s="38"/>
    </row>
    <row r="47" spans="2:58" ht="15.75">
      <c r="B47" s="45" t="s">
        <v>107</v>
      </c>
      <c r="C47" s="175">
        <v>45</v>
      </c>
      <c r="D47" s="22" t="e">
        <f>IF(#REF!="","",#REF!)</f>
        <v>#REF!</v>
      </c>
      <c r="F47" s="153"/>
      <c r="G47" s="34"/>
      <c r="H47" s="66"/>
      <c r="I47" s="66"/>
      <c r="J47" s="66"/>
      <c r="K47" s="66"/>
      <c r="L47" s="66"/>
      <c r="M47" s="66"/>
      <c r="N47" s="66"/>
      <c r="O47" s="69"/>
      <c r="P47" s="68"/>
      <c r="Q47" s="79" t="str">
        <f>G48</f>
        <v/>
      </c>
      <c r="R47" s="80"/>
      <c r="S47" s="80"/>
      <c r="T47" s="80"/>
      <c r="U47" s="80"/>
      <c r="V47" s="80"/>
      <c r="W47" s="80"/>
      <c r="X47" s="80"/>
      <c r="Y47" s="17" t="str">
        <f>IF(R46="","",SUMPRODUCT(--(R46:X46&lt;R47:X47)))</f>
        <v/>
      </c>
      <c r="BE47" s="40"/>
      <c r="BF47" s="38"/>
    </row>
    <row r="48" spans="2:58" ht="16.149999999999999" thickBot="1">
      <c r="B48" s="47" t="s">
        <v>108</v>
      </c>
      <c r="C48" s="47">
        <v>46</v>
      </c>
      <c r="D48" s="23" t="e">
        <f>IF(#REF!="","",#REF!)</f>
        <v>#REF!</v>
      </c>
      <c r="E48" s="1">
        <v>24</v>
      </c>
      <c r="F48" s="46"/>
      <c r="G48" s="74" t="str">
        <f>IF(F48="","",VLOOKUP(F48,$C$3:$E$26,2,FALSE))</f>
        <v/>
      </c>
      <c r="H48" s="35"/>
      <c r="I48" s="35"/>
      <c r="J48" s="35"/>
      <c r="K48" s="35"/>
      <c r="L48" s="35"/>
      <c r="M48" s="35"/>
      <c r="N48" s="35"/>
      <c r="O48" s="36"/>
      <c r="P48" s="39"/>
      <c r="BE48" s="40"/>
      <c r="BF48" s="38"/>
    </row>
    <row r="49" spans="2:67" ht="15.75">
      <c r="B49" s="45" t="s">
        <v>109</v>
      </c>
      <c r="C49" s="175">
        <v>47</v>
      </c>
      <c r="D49" s="26" t="e">
        <f>IF(#REF!="","",#REF!)</f>
        <v>#REF!</v>
      </c>
      <c r="F49" s="61"/>
      <c r="G49" s="34"/>
      <c r="H49" s="35"/>
      <c r="I49" s="35"/>
      <c r="J49" s="35"/>
      <c r="K49" s="35"/>
      <c r="L49" s="35"/>
      <c r="M49" s="35"/>
      <c r="N49" s="35"/>
      <c r="O49" s="36"/>
      <c r="P49" s="37"/>
      <c r="BD49" s="30"/>
      <c r="BE49" s="167"/>
      <c r="BF49" s="38"/>
      <c r="BG49" s="97" t="str">
        <f>IF(BD25="","",IF(BD25&gt;BD26,AV25,AV26))</f>
        <v/>
      </c>
      <c r="BH49" s="80"/>
      <c r="BI49" s="80"/>
      <c r="BJ49" s="80"/>
      <c r="BK49" s="80"/>
      <c r="BL49" s="80"/>
      <c r="BM49" s="80"/>
      <c r="BN49" s="80"/>
      <c r="BO49" s="17" t="str">
        <f>IF(BH49="","",SUMPRODUCT(--(BH49:BN49&gt;BH50:BN50)))</f>
        <v/>
      </c>
    </row>
    <row r="50" spans="2:67" ht="16.149999999999999" thickBot="1">
      <c r="B50" s="47" t="s">
        <v>110</v>
      </c>
      <c r="C50" s="47">
        <v>48</v>
      </c>
      <c r="D50" s="27" t="e">
        <f>IF(#REF!="","",#REF!)</f>
        <v>#REF!</v>
      </c>
      <c r="G50"/>
      <c r="H50"/>
      <c r="I50"/>
      <c r="J50"/>
      <c r="K50"/>
      <c r="L50"/>
      <c r="M50"/>
      <c r="N50"/>
      <c r="O50"/>
      <c r="BE50" s="40"/>
      <c r="BF50" s="42"/>
      <c r="BG50" s="164" t="str">
        <f>IF(BD73="","",IF(BD73&gt;BD74,AV73,AV74))</f>
        <v/>
      </c>
      <c r="BH50" s="80"/>
      <c r="BI50" s="80"/>
      <c r="BJ50" s="80"/>
      <c r="BK50" s="80"/>
      <c r="BL50" s="80"/>
      <c r="BM50" s="80"/>
      <c r="BN50" s="80"/>
      <c r="BO50" s="17" t="str">
        <f>IF(BH49="","",SUMPRODUCT(--(BH49:BN49&lt;BH50:BN50)))</f>
        <v/>
      </c>
    </row>
    <row r="51" spans="2:67" ht="15.75">
      <c r="C51" s="37"/>
      <c r="D51" s="37"/>
      <c r="E51" s="1">
        <f>IF(E3="","",E3+24)</f>
        <v>25</v>
      </c>
      <c r="F51" s="45"/>
      <c r="G51" s="74" t="str">
        <f>IF(F51="","",VLOOKUP(F51,$C$3:$E$26,2,FALSE))</f>
        <v/>
      </c>
      <c r="H51" s="62"/>
      <c r="I51" s="63"/>
      <c r="J51" s="63"/>
      <c r="K51" s="63"/>
      <c r="L51" s="63"/>
      <c r="M51" s="63"/>
      <c r="N51" s="63"/>
      <c r="O51" s="64"/>
      <c r="P51" s="39"/>
      <c r="BE51" s="40"/>
      <c r="BF51" s="41"/>
      <c r="BG51" s="54"/>
      <c r="BH51" s="54"/>
      <c r="BI51" s="54"/>
      <c r="BJ51" s="54"/>
      <c r="BK51" s="54"/>
      <c r="BL51" s="54"/>
      <c r="BM51" s="54"/>
      <c r="BN51" s="54"/>
      <c r="BO51" s="54"/>
    </row>
    <row r="52" spans="2:67" ht="15.75">
      <c r="E52" s="1" t="str">
        <f t="shared" ref="E52:E96" si="7">IF(E4="","",E4+24)</f>
        <v/>
      </c>
      <c r="F52" s="58"/>
      <c r="G52" s="34"/>
      <c r="H52" s="35"/>
      <c r="I52" s="35"/>
      <c r="J52" s="35"/>
      <c r="K52" s="35"/>
      <c r="L52" s="35"/>
      <c r="M52" s="35"/>
      <c r="N52" s="35"/>
      <c r="O52" s="36"/>
      <c r="P52" s="65"/>
      <c r="Q52" s="79" t="str">
        <f>G51</f>
        <v/>
      </c>
      <c r="R52" s="80"/>
      <c r="S52" s="80"/>
      <c r="T52" s="80"/>
      <c r="U52" s="80"/>
      <c r="V52" s="80"/>
      <c r="W52" s="80"/>
      <c r="X52" s="80"/>
      <c r="Y52" s="17" t="str">
        <f>IF(R52="","",SUMPRODUCT(--(R52:X52&gt;R53:X53)))</f>
        <v/>
      </c>
      <c r="BE52" s="40"/>
      <c r="BF52" s="41"/>
      <c r="BG52" s="54"/>
      <c r="BH52" s="54"/>
      <c r="BI52" s="54"/>
      <c r="BJ52" s="54"/>
      <c r="BK52" s="54"/>
      <c r="BL52" s="54"/>
      <c r="BM52" s="54"/>
      <c r="BN52" s="54"/>
      <c r="BO52" s="54"/>
    </row>
    <row r="53" spans="2:67" ht="15.75">
      <c r="E53" s="1">
        <f t="shared" si="7"/>
        <v>26</v>
      </c>
      <c r="F53" s="46"/>
      <c r="G53" s="18" t="str">
        <f>IF(F53="","",VLOOKUP(F53,$C$3:$E$26,2,FALSE))</f>
        <v/>
      </c>
      <c r="H53" s="59"/>
      <c r="I53" s="59"/>
      <c r="J53" s="59"/>
      <c r="K53" s="59"/>
      <c r="L53" s="59"/>
      <c r="M53" s="59"/>
      <c r="N53" s="59"/>
      <c r="O53" s="17" t="str">
        <f>IF(H53="","",SUMPRODUCT(--(H53:N53&gt;H54:N54)))</f>
        <v/>
      </c>
      <c r="P53" s="39"/>
      <c r="Q53" s="79" t="str">
        <f>IF(O53="","",IF(O53&gt;O54,G53,G54))</f>
        <v/>
      </c>
      <c r="R53" s="80"/>
      <c r="S53" s="80"/>
      <c r="T53" s="80"/>
      <c r="U53" s="80"/>
      <c r="V53" s="80"/>
      <c r="W53" s="80"/>
      <c r="X53" s="80"/>
      <c r="Y53" s="17" t="str">
        <f>IF(R52="","",SUMPRODUCT(--(R52:X52&lt;R53:X53)))</f>
        <v/>
      </c>
      <c r="BE53" s="40"/>
      <c r="BF53" s="41"/>
      <c r="BG53" s="54"/>
      <c r="BH53" s="54"/>
      <c r="BI53" s="54"/>
      <c r="BJ53" s="54"/>
      <c r="BK53" s="54"/>
      <c r="BL53" s="54"/>
      <c r="BM53" s="54"/>
      <c r="BN53" s="54"/>
      <c r="BO53" s="54"/>
    </row>
    <row r="54" spans="2:67" ht="15.75">
      <c r="E54" s="1">
        <f t="shared" si="7"/>
        <v>27</v>
      </c>
      <c r="F54" s="46"/>
      <c r="G54" s="18" t="str">
        <f>IF(F54="","",VLOOKUP(F54,$C$3:$E$26,2,FALSE))</f>
        <v/>
      </c>
      <c r="H54" s="59"/>
      <c r="I54" s="59"/>
      <c r="J54" s="59"/>
      <c r="K54" s="59"/>
      <c r="L54" s="59"/>
      <c r="M54" s="59"/>
      <c r="N54" s="59"/>
      <c r="O54" s="17" t="str">
        <f>IF(H53="","",SUMPRODUCT(--(H53:N53&lt;H54:N54)))</f>
        <v/>
      </c>
      <c r="P54" s="39"/>
      <c r="Y54" s="30"/>
      <c r="Z54" s="81"/>
      <c r="BE54" s="40"/>
      <c r="BF54" s="41"/>
      <c r="BG54" s="43" t="s">
        <v>56</v>
      </c>
      <c r="BH54" s="54"/>
      <c r="BI54" s="54"/>
      <c r="BJ54" s="54"/>
      <c r="BK54" s="54"/>
      <c r="BL54" s="54"/>
      <c r="BM54" s="54"/>
      <c r="BN54" s="54"/>
      <c r="BO54" s="54"/>
    </row>
    <row r="55" spans="2:67">
      <c r="C55" s="37"/>
      <c r="D55" s="37"/>
      <c r="E55" s="1" t="str">
        <f t="shared" si="7"/>
        <v/>
      </c>
      <c r="F55" s="153"/>
      <c r="G55" s="34"/>
      <c r="H55" s="35"/>
      <c r="I55" s="35"/>
      <c r="J55" s="35"/>
      <c r="K55" s="35"/>
      <c r="L55" s="35"/>
      <c r="M55" s="35"/>
      <c r="N55" s="35"/>
      <c r="O55" s="36"/>
      <c r="P55" s="39"/>
      <c r="Z55" s="81"/>
      <c r="AA55" s="96" t="str">
        <f>IF(Y52="","",IF(Y52&gt;Y53,Q52,Q53))</f>
        <v/>
      </c>
      <c r="AB55" s="80"/>
      <c r="AC55" s="80"/>
      <c r="AD55" s="80"/>
      <c r="AE55" s="80"/>
      <c r="AF55" s="80"/>
      <c r="AG55" s="80"/>
      <c r="AH55" s="80"/>
      <c r="AI55" s="17" t="str">
        <f>IF(AB55="","",SUMPRODUCT(--(AB55:AH55&gt;AB56:AH56)))</f>
        <v/>
      </c>
      <c r="BE55" s="40"/>
      <c r="BF55" s="41"/>
      <c r="BG55" s="54"/>
      <c r="BH55" s="54"/>
      <c r="BI55" s="54"/>
      <c r="BJ55" s="54"/>
      <c r="BK55" s="54"/>
      <c r="BL55" s="54"/>
      <c r="BM55" s="54"/>
      <c r="BN55" s="54"/>
      <c r="BO55" s="54"/>
    </row>
    <row r="56" spans="2:67">
      <c r="E56" s="1" t="str">
        <f t="shared" si="7"/>
        <v/>
      </c>
      <c r="F56" s="153"/>
      <c r="G56" s="34"/>
      <c r="H56" s="35"/>
      <c r="I56" s="35"/>
      <c r="J56" s="35"/>
      <c r="K56" s="35"/>
      <c r="L56" s="35"/>
      <c r="M56" s="35"/>
      <c r="N56" s="35"/>
      <c r="O56" s="36"/>
      <c r="P56" s="39"/>
      <c r="Z56" s="87"/>
      <c r="AA56" s="96" t="str">
        <f>IF(Y58="","",IF(Y58&gt;Y59,Q58,Q59))</f>
        <v/>
      </c>
      <c r="AB56" s="80"/>
      <c r="AC56" s="80"/>
      <c r="AD56" s="80"/>
      <c r="AE56" s="80"/>
      <c r="AF56" s="80"/>
      <c r="AG56" s="80"/>
      <c r="AH56" s="80"/>
      <c r="AI56" s="17" t="str">
        <f>IF(AB55="","",SUMPRODUCT(--(AB55:AH55&lt;AB56:AH56)))</f>
        <v/>
      </c>
      <c r="BE56" s="40"/>
      <c r="BF56" s="41"/>
      <c r="BG56" s="54"/>
      <c r="BH56" s="54"/>
      <c r="BI56" s="54"/>
      <c r="BJ56" s="54"/>
      <c r="BK56" s="54"/>
      <c r="BL56" s="54"/>
      <c r="BM56" s="54"/>
      <c r="BN56" s="54"/>
      <c r="BO56" s="54"/>
    </row>
    <row r="57" spans="2:67" ht="15.75">
      <c r="E57" s="1">
        <f t="shared" si="7"/>
        <v>28</v>
      </c>
      <c r="F57" s="46"/>
      <c r="G57" s="18" t="str">
        <f t="shared" ref="G57:G58" si="8">IF(F57="","",VLOOKUP(F57,$C$3:$E$26,2,FALSE))</f>
        <v/>
      </c>
      <c r="H57" s="59"/>
      <c r="I57" s="59"/>
      <c r="J57" s="59"/>
      <c r="K57" s="59"/>
      <c r="L57" s="59"/>
      <c r="M57" s="59"/>
      <c r="N57" s="59"/>
      <c r="O57" s="17" t="str">
        <f>IF(H57="","",SUMPRODUCT(--(H57:N57&gt;H58:N58)))</f>
        <v/>
      </c>
      <c r="P57" s="39"/>
      <c r="Z57" s="81"/>
      <c r="AI57" s="30"/>
      <c r="AJ57" s="81"/>
      <c r="BE57" s="40"/>
      <c r="BF57" s="41"/>
      <c r="BG57" s="54"/>
      <c r="BH57" s="54"/>
      <c r="BI57" s="54"/>
      <c r="BJ57" s="54"/>
      <c r="BK57" s="54"/>
      <c r="BL57" s="54"/>
      <c r="BM57" s="54"/>
      <c r="BN57" s="54"/>
      <c r="BO57" s="54"/>
    </row>
    <row r="58" spans="2:67" ht="15.75">
      <c r="E58" s="1">
        <f t="shared" si="7"/>
        <v>29</v>
      </c>
      <c r="F58" s="46"/>
      <c r="G58" s="18" t="str">
        <f t="shared" si="8"/>
        <v/>
      </c>
      <c r="H58" s="59"/>
      <c r="I58" s="59"/>
      <c r="J58" s="59"/>
      <c r="K58" s="59"/>
      <c r="L58" s="59"/>
      <c r="M58" s="59"/>
      <c r="N58" s="59"/>
      <c r="O58" s="17" t="str">
        <f>IF(H57="","",SUMPRODUCT(--(H57:N57&lt;H58:N58)))</f>
        <v/>
      </c>
      <c r="P58" s="39"/>
      <c r="Q58" s="79" t="str">
        <f>IF(O57="","",IF(O57&gt;O58,G57,G58))</f>
        <v/>
      </c>
      <c r="R58" s="80"/>
      <c r="S58" s="80"/>
      <c r="T58" s="80"/>
      <c r="U58" s="80"/>
      <c r="V58" s="80"/>
      <c r="W58" s="80"/>
      <c r="X58" s="80"/>
      <c r="Y58" s="17" t="str">
        <f>IF(R58="","",SUMPRODUCT(--(R58:X58&gt;R59:X59)))</f>
        <v/>
      </c>
      <c r="AI58" s="30"/>
      <c r="AJ58" s="81"/>
      <c r="BE58" s="40"/>
      <c r="BF58" s="65"/>
      <c r="BG58" s="98" t="str">
        <f>IF(BD25="","",IF(BD25&lt;BD26,AV25,AV26))</f>
        <v/>
      </c>
      <c r="BH58" s="80"/>
      <c r="BI58" s="80"/>
      <c r="BJ58" s="80"/>
      <c r="BK58" s="80"/>
      <c r="BL58" s="80"/>
      <c r="BM58" s="80"/>
      <c r="BN58" s="80"/>
      <c r="BO58" s="17" t="str">
        <f>IF(BH58="","",SUMPRODUCT(--(BH58:BN58&gt;BH59:BN59)))</f>
        <v/>
      </c>
    </row>
    <row r="59" spans="2:67">
      <c r="C59" s="37"/>
      <c r="D59" s="37"/>
      <c r="E59" s="1" t="str">
        <f t="shared" si="7"/>
        <v/>
      </c>
      <c r="F59" s="153"/>
      <c r="G59" s="34"/>
      <c r="H59" s="66"/>
      <c r="I59" s="66"/>
      <c r="J59" s="66"/>
      <c r="K59" s="66"/>
      <c r="L59" s="66"/>
      <c r="M59" s="66"/>
      <c r="N59" s="66"/>
      <c r="O59" s="67"/>
      <c r="P59" s="68"/>
      <c r="Q59" s="79" t="str">
        <f>G60</f>
        <v/>
      </c>
      <c r="R59" s="80"/>
      <c r="S59" s="80"/>
      <c r="T59" s="80"/>
      <c r="U59" s="80"/>
      <c r="V59" s="80"/>
      <c r="W59" s="80"/>
      <c r="X59" s="80"/>
      <c r="Y59" s="17" t="str">
        <f>IF(R58="","",SUMPRODUCT(--(R58:X58&lt;R59:X59)))</f>
        <v/>
      </c>
      <c r="AJ59" s="81"/>
      <c r="BE59" s="40"/>
      <c r="BF59" s="39"/>
      <c r="BG59" s="98" t="str">
        <f>IF(BD73="","",IF(BD73&lt;BD74,AV73,AV74))</f>
        <v/>
      </c>
      <c r="BH59" s="80"/>
      <c r="BI59" s="80"/>
      <c r="BJ59" s="80"/>
      <c r="BK59" s="80"/>
      <c r="BL59" s="80"/>
      <c r="BM59" s="80"/>
      <c r="BN59" s="80"/>
      <c r="BO59" s="17" t="str">
        <f>IF(BH58="","",SUMPRODUCT(--(BH58:BN58&lt;BH59:BN59)))</f>
        <v/>
      </c>
    </row>
    <row r="60" spans="2:67" ht="15.75">
      <c r="E60" s="1">
        <f t="shared" si="7"/>
        <v>30</v>
      </c>
      <c r="F60" s="46"/>
      <c r="G60" s="74" t="str">
        <f>IF(F60="","",VLOOKUP(F60,$C$3:$E$26,2,FALSE))</f>
        <v/>
      </c>
      <c r="H60" s="35"/>
      <c r="I60" s="35"/>
      <c r="J60" s="35"/>
      <c r="K60" s="35"/>
      <c r="L60" s="35"/>
      <c r="M60" s="35"/>
      <c r="N60" s="35"/>
      <c r="O60" s="36"/>
      <c r="P60" s="39"/>
      <c r="AJ60" s="81"/>
      <c r="BE60" s="40"/>
      <c r="BF60" s="38"/>
    </row>
    <row r="61" spans="2:67">
      <c r="E61" s="1" t="str">
        <f t="shared" si="7"/>
        <v/>
      </c>
      <c r="F61" s="153"/>
      <c r="G61" s="34"/>
      <c r="H61" s="35"/>
      <c r="I61" s="35"/>
      <c r="J61" s="35"/>
      <c r="K61" s="35"/>
      <c r="L61" s="35"/>
      <c r="M61" s="35"/>
      <c r="N61" s="35"/>
      <c r="O61" s="36"/>
      <c r="P61" s="39"/>
      <c r="Y61" s="30"/>
      <c r="AJ61" s="81"/>
      <c r="AK61" s="95" t="str">
        <f>IF(AI55="","",IF(AI55&gt;AI56,AA55,AA56))</f>
        <v/>
      </c>
      <c r="AL61" s="80"/>
      <c r="AM61" s="80"/>
      <c r="AN61" s="80"/>
      <c r="AO61" s="80"/>
      <c r="AP61" s="80"/>
      <c r="AQ61" s="80"/>
      <c r="AR61" s="80"/>
      <c r="AS61" s="17" t="str">
        <f>IF(AL61="","",SUMPRODUCT(--(AL61:AR61&gt;AL62:AR62)))</f>
        <v/>
      </c>
      <c r="AT61" s="36"/>
      <c r="BE61" s="40"/>
      <c r="BF61" s="38"/>
    </row>
    <row r="62" spans="2:67">
      <c r="E62" s="1" t="str">
        <f t="shared" si="7"/>
        <v/>
      </c>
      <c r="F62" s="153"/>
      <c r="G62" s="34"/>
      <c r="H62" s="35"/>
      <c r="I62" s="35"/>
      <c r="J62" s="35"/>
      <c r="K62" s="35"/>
      <c r="L62" s="35"/>
      <c r="M62" s="35"/>
      <c r="N62" s="35"/>
      <c r="O62" s="36"/>
      <c r="P62" s="39"/>
      <c r="Y62" s="30"/>
      <c r="AJ62" s="87"/>
      <c r="AK62" s="95" t="str">
        <f>IF(AI67="","",IF(AI67&gt;AI68,AA67,AA68))</f>
        <v/>
      </c>
      <c r="AL62" s="80"/>
      <c r="AM62" s="80"/>
      <c r="AN62" s="80"/>
      <c r="AO62" s="80"/>
      <c r="AP62" s="80"/>
      <c r="AQ62" s="80"/>
      <c r="AR62" s="80"/>
      <c r="AS62" s="17" t="str">
        <f>IF(AL61="","",SUMPRODUCT(--(AL61:AR61&lt;AL62:AR62)))</f>
        <v/>
      </c>
      <c r="AT62" s="36"/>
      <c r="BE62" s="40"/>
      <c r="BF62" s="38"/>
    </row>
    <row r="63" spans="2:67" ht="15.75">
      <c r="E63" s="1">
        <f t="shared" si="7"/>
        <v>31</v>
      </c>
      <c r="F63" s="46"/>
      <c r="G63" s="74" t="str">
        <f>IF(F63="","",VLOOKUP(F63,$C$3:$E$26,2,FALSE))</f>
        <v/>
      </c>
      <c r="H63" s="35"/>
      <c r="I63" s="35"/>
      <c r="J63" s="35"/>
      <c r="K63" s="35"/>
      <c r="L63" s="35"/>
      <c r="M63" s="35"/>
      <c r="N63" s="35"/>
      <c r="O63" s="36"/>
      <c r="P63" s="39"/>
      <c r="AJ63" s="81"/>
      <c r="AS63" s="84"/>
      <c r="BE63" s="40"/>
      <c r="BF63" s="38"/>
    </row>
    <row r="64" spans="2:67">
      <c r="E64" s="1" t="str">
        <f t="shared" si="7"/>
        <v/>
      </c>
      <c r="F64" s="153"/>
      <c r="G64" s="34"/>
      <c r="H64" s="66"/>
      <c r="I64" s="66"/>
      <c r="J64" s="66"/>
      <c r="K64" s="66"/>
      <c r="L64" s="66"/>
      <c r="M64" s="66"/>
      <c r="N64" s="66"/>
      <c r="O64" s="69"/>
      <c r="P64" s="65"/>
      <c r="Q64" s="79" t="str">
        <f>G63</f>
        <v/>
      </c>
      <c r="R64" s="80"/>
      <c r="S64" s="80"/>
      <c r="T64" s="80"/>
      <c r="U64" s="80"/>
      <c r="V64" s="80"/>
      <c r="W64" s="80"/>
      <c r="X64" s="80"/>
      <c r="Y64" s="17" t="str">
        <f>IF(R64="","",SUMPRODUCT(--(R64:X64&gt;R65:X65)))</f>
        <v/>
      </c>
      <c r="AJ64" s="81"/>
      <c r="AS64" s="85"/>
      <c r="BE64" s="40"/>
      <c r="BF64" s="38"/>
    </row>
    <row r="65" spans="5:58" ht="15.75">
      <c r="E65" s="1">
        <f t="shared" si="7"/>
        <v>32</v>
      </c>
      <c r="F65" s="46"/>
      <c r="G65" s="18" t="str">
        <f t="shared" ref="G65:G66" si="9">IF(F65="","",VLOOKUP(F65,$C$3:$E$26,2,FALSE))</f>
        <v/>
      </c>
      <c r="H65" s="59"/>
      <c r="I65" s="59"/>
      <c r="J65" s="59"/>
      <c r="K65" s="59"/>
      <c r="L65" s="59"/>
      <c r="M65" s="59"/>
      <c r="N65" s="59"/>
      <c r="O65" s="17" t="str">
        <f>IF(H65="","",SUMPRODUCT(--(H65:N65&gt;H66:N66)))</f>
        <v/>
      </c>
      <c r="P65" s="39"/>
      <c r="Q65" s="79" t="str">
        <f>IF(O65="","",IF(O65&gt;O66,G65,G66))</f>
        <v/>
      </c>
      <c r="R65" s="80"/>
      <c r="S65" s="80"/>
      <c r="T65" s="80"/>
      <c r="U65" s="80"/>
      <c r="V65" s="80"/>
      <c r="W65" s="80"/>
      <c r="X65" s="80"/>
      <c r="Y65" s="17" t="str">
        <f>IF(R64="","",SUMPRODUCT(--(R64:X64&lt;R65:X65)))</f>
        <v/>
      </c>
      <c r="AJ65" s="81"/>
      <c r="AS65" s="85"/>
      <c r="BD65" s="30"/>
      <c r="BE65" s="40"/>
      <c r="BF65" s="38"/>
    </row>
    <row r="66" spans="5:58" ht="15.75">
      <c r="E66" s="1">
        <f t="shared" si="7"/>
        <v>33</v>
      </c>
      <c r="F66" s="46"/>
      <c r="G66" s="18" t="str">
        <f t="shared" si="9"/>
        <v/>
      </c>
      <c r="H66" s="59"/>
      <c r="I66" s="59"/>
      <c r="J66" s="59"/>
      <c r="K66" s="59"/>
      <c r="L66" s="59"/>
      <c r="M66" s="59"/>
      <c r="N66" s="59"/>
      <c r="O66" s="17" t="str">
        <f>IF(H65="","",SUMPRODUCT(--(H65:N65&lt;H66:N66)))</f>
        <v/>
      </c>
      <c r="P66" s="39"/>
      <c r="Z66" s="81"/>
      <c r="AJ66" s="81"/>
      <c r="AS66" s="85"/>
      <c r="BD66" s="30"/>
      <c r="BE66" s="40"/>
      <c r="BF66" s="38"/>
    </row>
    <row r="67" spans="5:58">
      <c r="E67" s="1" t="str">
        <f t="shared" si="7"/>
        <v/>
      </c>
      <c r="F67" s="153"/>
      <c r="G67" s="34"/>
      <c r="H67" s="35"/>
      <c r="I67" s="35"/>
      <c r="J67" s="35"/>
      <c r="K67" s="35"/>
      <c r="L67" s="35"/>
      <c r="M67" s="35"/>
      <c r="N67" s="35"/>
      <c r="O67" s="36"/>
      <c r="P67" s="39"/>
      <c r="Z67" s="81"/>
      <c r="AA67" s="96" t="str">
        <f>IF(Y64="","",IF(Y64&gt;Y65,Q64,Q65))</f>
        <v/>
      </c>
      <c r="AB67" s="80"/>
      <c r="AC67" s="80"/>
      <c r="AD67" s="80"/>
      <c r="AE67" s="80"/>
      <c r="AF67" s="80"/>
      <c r="AG67" s="80"/>
      <c r="AH67" s="80"/>
      <c r="AI67" s="17" t="str">
        <f>IF(AB67="","",SUMPRODUCT(--(AB67:AH67&gt;AB68:AH68)))</f>
        <v/>
      </c>
      <c r="AS67" s="85"/>
      <c r="BE67" s="40"/>
      <c r="BF67" s="38"/>
    </row>
    <row r="68" spans="5:58">
      <c r="E68" s="1" t="str">
        <f t="shared" si="7"/>
        <v/>
      </c>
      <c r="F68" s="153"/>
      <c r="G68" s="34"/>
      <c r="H68" s="35"/>
      <c r="I68" s="35"/>
      <c r="J68" s="35"/>
      <c r="K68" s="35"/>
      <c r="L68" s="35"/>
      <c r="M68" s="35"/>
      <c r="N68" s="35"/>
      <c r="O68" s="36"/>
      <c r="P68" s="39"/>
      <c r="Z68" s="87"/>
      <c r="AA68" s="96" t="str">
        <f>IF(Y70="","",IF(Y70&gt;Y71,Q70,Q71))</f>
        <v/>
      </c>
      <c r="AB68" s="80"/>
      <c r="AC68" s="80"/>
      <c r="AD68" s="80"/>
      <c r="AE68" s="80"/>
      <c r="AF68" s="80"/>
      <c r="AG68" s="80"/>
      <c r="AH68" s="80"/>
      <c r="AI68" s="17" t="str">
        <f>IF(AB67="","",SUMPRODUCT(--(AB67:AH67&lt;AB68:AH68)))</f>
        <v/>
      </c>
      <c r="AS68" s="85"/>
      <c r="BE68" s="40"/>
      <c r="BF68" s="38"/>
    </row>
    <row r="69" spans="5:58" ht="15.75">
      <c r="E69" s="1">
        <f t="shared" si="7"/>
        <v>34</v>
      </c>
      <c r="F69" s="46"/>
      <c r="G69" s="18" t="str">
        <f t="shared" ref="G69:G70" si="10">IF(F69="","",VLOOKUP(F69,$C$3:$E$26,2,FALSE))</f>
        <v/>
      </c>
      <c r="H69" s="59"/>
      <c r="I69" s="59"/>
      <c r="J69" s="59"/>
      <c r="K69" s="59"/>
      <c r="L69" s="59"/>
      <c r="M69" s="59"/>
      <c r="N69" s="59"/>
      <c r="O69" s="17" t="str">
        <f>IF(H69="","",SUMPRODUCT(--(H69:N69&gt;H70:N70)))</f>
        <v/>
      </c>
      <c r="P69" s="39"/>
      <c r="Y69" s="30"/>
      <c r="Z69" s="81"/>
      <c r="AS69" s="85"/>
      <c r="BE69" s="40"/>
      <c r="BF69" s="38"/>
    </row>
    <row r="70" spans="5:58" ht="15.75">
      <c r="E70" s="1">
        <f t="shared" si="7"/>
        <v>35</v>
      </c>
      <c r="F70" s="46"/>
      <c r="G70" s="18" t="str">
        <f t="shared" si="10"/>
        <v/>
      </c>
      <c r="H70" s="59"/>
      <c r="I70" s="59"/>
      <c r="J70" s="59"/>
      <c r="K70" s="59"/>
      <c r="L70" s="59"/>
      <c r="M70" s="59"/>
      <c r="N70" s="59"/>
      <c r="O70" s="17" t="str">
        <f>IF(H69="","",SUMPRODUCT(--(H69:N69&lt;H70:N70)))</f>
        <v/>
      </c>
      <c r="P70" s="39"/>
      <c r="Q70" s="79" t="str">
        <f>IF(O69="","",IF(O69&gt;O70,G69,G70))</f>
        <v/>
      </c>
      <c r="R70" s="80"/>
      <c r="S70" s="80"/>
      <c r="T70" s="80"/>
      <c r="U70" s="80"/>
      <c r="V70" s="80"/>
      <c r="W70" s="80"/>
      <c r="X70" s="80"/>
      <c r="Y70" s="17" t="str">
        <f>IF(R70="","",SUMPRODUCT(--(R70:X70&gt;R71:X71)))</f>
        <v/>
      </c>
      <c r="AS70" s="85"/>
      <c r="BE70" s="40"/>
      <c r="BF70" s="38"/>
    </row>
    <row r="71" spans="5:58">
      <c r="E71" s="1" t="str">
        <f t="shared" si="7"/>
        <v/>
      </c>
      <c r="F71" s="153"/>
      <c r="G71" s="34"/>
      <c r="H71" s="66"/>
      <c r="I71" s="66"/>
      <c r="J71" s="66"/>
      <c r="K71" s="66"/>
      <c r="L71" s="66"/>
      <c r="M71" s="66"/>
      <c r="N71" s="66"/>
      <c r="O71" s="69"/>
      <c r="P71" s="68"/>
      <c r="Q71" s="79" t="str">
        <f>G72</f>
        <v/>
      </c>
      <c r="R71" s="80"/>
      <c r="S71" s="80"/>
      <c r="T71" s="80"/>
      <c r="U71" s="80"/>
      <c r="V71" s="80"/>
      <c r="W71" s="80"/>
      <c r="X71" s="80"/>
      <c r="Y71" s="17" t="str">
        <f>IF(R70="","",SUMPRODUCT(--(R70:X70&lt;R71:X71)))</f>
        <v/>
      </c>
      <c r="AS71" s="85"/>
      <c r="BE71" s="40"/>
      <c r="BF71" s="38"/>
    </row>
    <row r="72" spans="5:58" ht="15.75">
      <c r="E72" s="1">
        <f t="shared" si="7"/>
        <v>36</v>
      </c>
      <c r="F72" s="46"/>
      <c r="G72" s="74" t="str">
        <f>IF(F72="","",VLOOKUP(F72,$C$3:$E$26,2,FALSE))</f>
        <v/>
      </c>
      <c r="H72" s="35"/>
      <c r="I72" s="35"/>
      <c r="J72" s="35"/>
      <c r="K72" s="35"/>
      <c r="L72" s="35"/>
      <c r="M72" s="35"/>
      <c r="N72" s="35"/>
      <c r="O72" s="36"/>
      <c r="P72" s="39"/>
      <c r="AS72" s="85"/>
      <c r="BE72" s="40"/>
      <c r="BF72" s="38"/>
    </row>
    <row r="73" spans="5:58">
      <c r="E73" s="1" t="str">
        <f t="shared" si="7"/>
        <v/>
      </c>
      <c r="F73" s="153"/>
      <c r="G73" s="34"/>
      <c r="H73" s="35"/>
      <c r="I73" s="35"/>
      <c r="J73" s="35"/>
      <c r="K73" s="35"/>
      <c r="L73" s="35"/>
      <c r="M73" s="35"/>
      <c r="N73" s="35"/>
      <c r="O73" s="36"/>
      <c r="P73" s="39"/>
      <c r="AI73" s="30"/>
      <c r="AS73" s="85"/>
      <c r="AV73" s="97" t="str">
        <f>IF(AS61="","",IF(AS61&gt;AS62,AK61,AK62))</f>
        <v/>
      </c>
      <c r="AW73" s="80"/>
      <c r="AX73" s="80"/>
      <c r="AY73" s="80"/>
      <c r="AZ73" s="80"/>
      <c r="BA73" s="80"/>
      <c r="BB73" s="80"/>
      <c r="BC73" s="80"/>
      <c r="BD73" s="166" t="str">
        <f>IF(AW73="","",SUMPRODUCT(--(AW73:BC73&gt;AW74:BC74)))</f>
        <v/>
      </c>
      <c r="BE73" s="40"/>
      <c r="BF73" s="38"/>
    </row>
    <row r="74" spans="5:58">
      <c r="E74" s="1" t="str">
        <f t="shared" si="7"/>
        <v/>
      </c>
      <c r="F74" s="153"/>
      <c r="G74" s="34"/>
      <c r="H74" s="35"/>
      <c r="I74" s="35"/>
      <c r="J74" s="35"/>
      <c r="K74" s="35"/>
      <c r="L74" s="35"/>
      <c r="M74" s="35"/>
      <c r="N74" s="35"/>
      <c r="O74" s="36"/>
      <c r="P74" s="39"/>
      <c r="AI74" s="30"/>
      <c r="AS74" s="85"/>
      <c r="AT74" s="83"/>
      <c r="AU74" s="165"/>
      <c r="AV74" s="164" t="str">
        <f>IF(AS85="","",IF(AS85&gt;AS86,AK85,AK86))</f>
        <v/>
      </c>
      <c r="AW74" s="80"/>
      <c r="AX74" s="80"/>
      <c r="AY74" s="80"/>
      <c r="AZ74" s="80"/>
      <c r="BA74" s="80"/>
      <c r="BB74" s="80"/>
      <c r="BC74" s="80"/>
      <c r="BD74" s="166" t="str">
        <f>IF(AW73="","",SUMPRODUCT(--(AW73:BC73&lt;AW74:BC74)))</f>
        <v/>
      </c>
      <c r="BE74" s="40"/>
      <c r="BF74" s="38"/>
    </row>
    <row r="75" spans="5:58" ht="15.75">
      <c r="E75" s="1">
        <f t="shared" si="7"/>
        <v>37</v>
      </c>
      <c r="F75" s="46"/>
      <c r="G75" s="74" t="str">
        <f>IF(F75="","",VLOOKUP(F75,$C$3:$E$26,2,FALSE))</f>
        <v/>
      </c>
      <c r="H75" s="35"/>
      <c r="I75" s="35"/>
      <c r="J75" s="35"/>
      <c r="K75" s="35"/>
      <c r="L75" s="35"/>
      <c r="M75" s="35"/>
      <c r="N75" s="35"/>
      <c r="O75" s="36"/>
      <c r="P75" s="39"/>
      <c r="AS75" s="85"/>
    </row>
    <row r="76" spans="5:58" ht="15.75">
      <c r="E76" s="1" t="str">
        <f t="shared" si="7"/>
        <v/>
      </c>
      <c r="F76" s="58"/>
      <c r="G76" s="34"/>
      <c r="H76" s="66"/>
      <c r="I76" s="66"/>
      <c r="J76" s="66"/>
      <c r="K76" s="66"/>
      <c r="L76" s="66"/>
      <c r="M76" s="66"/>
      <c r="N76" s="66"/>
      <c r="O76" s="69"/>
      <c r="P76" s="65"/>
      <c r="Q76" s="79" t="str">
        <f>G75</f>
        <v/>
      </c>
      <c r="R76" s="80"/>
      <c r="S76" s="80"/>
      <c r="T76" s="80"/>
      <c r="U76" s="80"/>
      <c r="V76" s="80"/>
      <c r="W76" s="80"/>
      <c r="X76" s="80"/>
      <c r="Y76" s="17" t="str">
        <f>IF(R76="","",SUMPRODUCT(--(R76:X76&gt;R77:X77)))</f>
        <v/>
      </c>
      <c r="AS76" s="85"/>
    </row>
    <row r="77" spans="5:58" ht="15.75">
      <c r="E77" s="1">
        <f t="shared" si="7"/>
        <v>38</v>
      </c>
      <c r="F77" s="46"/>
      <c r="G77" s="18" t="str">
        <f t="shared" ref="G77:G78" si="11">IF(F77="","",VLOOKUP(F77,$C$3:$E$26,2,FALSE))</f>
        <v/>
      </c>
      <c r="H77" s="59"/>
      <c r="I77" s="59"/>
      <c r="J77" s="59"/>
      <c r="K77" s="59"/>
      <c r="L77" s="59"/>
      <c r="M77" s="59"/>
      <c r="N77" s="59"/>
      <c r="O77" s="17" t="str">
        <f>IF(H77="","",SUMPRODUCT(--(H77:N77&gt;H78:N78)))</f>
        <v/>
      </c>
      <c r="P77" s="39"/>
      <c r="Q77" s="79" t="str">
        <f>IF(O77="","",IF(O77&gt;O78,G77,G78))</f>
        <v/>
      </c>
      <c r="R77" s="80"/>
      <c r="S77" s="80"/>
      <c r="T77" s="80"/>
      <c r="U77" s="80"/>
      <c r="V77" s="80"/>
      <c r="W77" s="80"/>
      <c r="X77" s="80"/>
      <c r="Y77" s="17" t="str">
        <f>IF(R76="","",SUMPRODUCT(--(R76:X76&lt;R77:X77)))</f>
        <v/>
      </c>
      <c r="AS77" s="85"/>
    </row>
    <row r="78" spans="5:58" ht="16.149999999999999" thickBot="1">
      <c r="E78" s="1">
        <f t="shared" si="7"/>
        <v>39</v>
      </c>
      <c r="F78" s="47"/>
      <c r="G78" s="18" t="str">
        <f t="shared" si="11"/>
        <v/>
      </c>
      <c r="H78" s="59"/>
      <c r="I78" s="59"/>
      <c r="J78" s="59"/>
      <c r="K78" s="59"/>
      <c r="L78" s="59"/>
      <c r="M78" s="59"/>
      <c r="N78" s="59"/>
      <c r="O78" s="17" t="str">
        <f>IF(H77="","",SUMPRODUCT(--(H77:N77&lt;H78:N78)))</f>
        <v/>
      </c>
      <c r="P78" s="39"/>
      <c r="Y78" s="30"/>
      <c r="Z78" s="81"/>
      <c r="AS78" s="85"/>
      <c r="AV78" s="163"/>
    </row>
    <row r="79" spans="5:58">
      <c r="E79" s="1" t="str">
        <f t="shared" si="7"/>
        <v/>
      </c>
      <c r="F79" s="153"/>
      <c r="G79" s="34"/>
      <c r="H79" s="35"/>
      <c r="I79" s="35"/>
      <c r="J79" s="35"/>
      <c r="K79" s="35"/>
      <c r="L79" s="35"/>
      <c r="M79" s="35"/>
      <c r="N79" s="35"/>
      <c r="O79" s="36"/>
      <c r="P79" s="39"/>
      <c r="Z79" s="81"/>
      <c r="AA79" s="96" t="str">
        <f>IF(Y76="","",IF(Y76&gt;Y77,Q76,Q77))</f>
        <v/>
      </c>
      <c r="AB79" s="80"/>
      <c r="AC79" s="80"/>
      <c r="AD79" s="80"/>
      <c r="AE79" s="80"/>
      <c r="AF79" s="80"/>
      <c r="AG79" s="80"/>
      <c r="AH79" s="80"/>
      <c r="AI79" s="17" t="str">
        <f>IF(AB79="","",SUMPRODUCT(--(AB79:AH79&gt;AB80:AH80)))</f>
        <v/>
      </c>
      <c r="AS79" s="85"/>
    </row>
    <row r="80" spans="5:58">
      <c r="E80" s="1" t="str">
        <f t="shared" si="7"/>
        <v/>
      </c>
      <c r="F80" s="153"/>
      <c r="G80" s="34"/>
      <c r="H80" s="35"/>
      <c r="I80" s="35"/>
      <c r="J80" s="35"/>
      <c r="K80" s="35"/>
      <c r="L80" s="35"/>
      <c r="M80" s="35"/>
      <c r="N80" s="35"/>
      <c r="O80" s="36"/>
      <c r="P80" s="39"/>
      <c r="Z80" s="87"/>
      <c r="AA80" s="96" t="str">
        <f>IF(Y82="","",IF(Y82&gt;Y83,Q82,Q83))</f>
        <v/>
      </c>
      <c r="AB80" s="80"/>
      <c r="AC80" s="80"/>
      <c r="AD80" s="80"/>
      <c r="AE80" s="80"/>
      <c r="AF80" s="80"/>
      <c r="AG80" s="80"/>
      <c r="AH80" s="80"/>
      <c r="AI80" s="17" t="str">
        <f>IF(AB79="","",SUMPRODUCT(--(AB79:AH79&lt;AB80:AH80)))</f>
        <v/>
      </c>
      <c r="AS80" s="85"/>
    </row>
    <row r="81" spans="5:56" ht="15.75">
      <c r="E81" s="1">
        <f t="shared" si="7"/>
        <v>40</v>
      </c>
      <c r="F81" s="46"/>
      <c r="G81" s="18" t="str">
        <f t="shared" ref="G81:G82" si="12">IF(F81="","",VLOOKUP(F81,$C$3:$E$26,2,FALSE))</f>
        <v/>
      </c>
      <c r="H81" s="59"/>
      <c r="I81" s="59"/>
      <c r="J81" s="59"/>
      <c r="K81" s="59"/>
      <c r="L81" s="59"/>
      <c r="M81" s="59"/>
      <c r="N81" s="59"/>
      <c r="O81" s="17" t="str">
        <f>IF(H81="","",SUMPRODUCT(--(H81:N81&gt;H82:N82)))</f>
        <v/>
      </c>
      <c r="P81" s="39"/>
      <c r="Z81" s="81"/>
      <c r="AJ81" s="81"/>
      <c r="AS81" s="85"/>
    </row>
    <row r="82" spans="5:56" ht="15.75">
      <c r="E82" s="1">
        <f t="shared" si="7"/>
        <v>41</v>
      </c>
      <c r="F82" s="46"/>
      <c r="G82" s="18" t="str">
        <f t="shared" si="12"/>
        <v/>
      </c>
      <c r="H82" s="59"/>
      <c r="I82" s="59"/>
      <c r="J82" s="59"/>
      <c r="K82" s="59"/>
      <c r="L82" s="59"/>
      <c r="M82" s="59"/>
      <c r="N82" s="59"/>
      <c r="O82" s="17" t="str">
        <f>IF(H81="","",SUMPRODUCT(--(H81:N81&lt;H82:N82)))</f>
        <v/>
      </c>
      <c r="P82" s="39"/>
      <c r="Q82" s="79" t="str">
        <f>IF(O81="","",IF(O81&gt;O82,G81,G82))</f>
        <v/>
      </c>
      <c r="R82" s="80"/>
      <c r="S82" s="80"/>
      <c r="T82" s="80"/>
      <c r="U82" s="80"/>
      <c r="V82" s="80"/>
      <c r="W82" s="80"/>
      <c r="X82" s="80"/>
      <c r="Y82" s="17" t="str">
        <f>IF(R82="","",SUMPRODUCT(--(R82:X82&gt;R83:X83)))</f>
        <v/>
      </c>
      <c r="AJ82" s="81"/>
      <c r="AS82" s="85"/>
      <c r="BD82" s="36"/>
    </row>
    <row r="83" spans="5:56">
      <c r="E83" s="1" t="str">
        <f t="shared" si="7"/>
        <v/>
      </c>
      <c r="F83" s="153"/>
      <c r="G83" s="34"/>
      <c r="H83" s="35"/>
      <c r="I83" s="35"/>
      <c r="J83" s="35"/>
      <c r="K83" s="35"/>
      <c r="L83" s="35"/>
      <c r="M83" s="35"/>
      <c r="N83" s="35"/>
      <c r="O83" s="36"/>
      <c r="P83" s="68"/>
      <c r="Q83" s="79" t="str">
        <f>G84</f>
        <v/>
      </c>
      <c r="R83" s="80"/>
      <c r="S83" s="80"/>
      <c r="T83" s="80"/>
      <c r="U83" s="80"/>
      <c r="V83" s="80"/>
      <c r="W83" s="80"/>
      <c r="X83" s="80"/>
      <c r="Y83" s="17" t="str">
        <f>IF(R82="","",SUMPRODUCT(--(R82:X82&lt;R83:X83)))</f>
        <v/>
      </c>
      <c r="AJ83" s="81"/>
      <c r="AS83" s="85"/>
      <c r="BD83" s="36"/>
    </row>
    <row r="84" spans="5:56" ht="15.75">
      <c r="E84" s="1">
        <f t="shared" si="7"/>
        <v>42</v>
      </c>
      <c r="F84" s="46"/>
      <c r="G84" s="74" t="str">
        <f>IF(F84="","",VLOOKUP(F84,$C$3:$E$26,2,FALSE))</f>
        <v/>
      </c>
      <c r="H84" s="70"/>
      <c r="I84" s="71"/>
      <c r="J84" s="71"/>
      <c r="K84" s="71"/>
      <c r="L84" s="71"/>
      <c r="M84" s="71"/>
      <c r="N84" s="71"/>
      <c r="O84" s="72"/>
      <c r="P84" s="39"/>
      <c r="AJ84" s="81"/>
      <c r="AS84" s="86"/>
    </row>
    <row r="85" spans="5:56">
      <c r="E85" s="1" t="str">
        <f t="shared" si="7"/>
        <v/>
      </c>
      <c r="F85" s="153"/>
      <c r="G85" s="34"/>
      <c r="H85" s="35"/>
      <c r="I85" s="35"/>
      <c r="J85" s="35"/>
      <c r="K85" s="35"/>
      <c r="L85" s="35"/>
      <c r="M85" s="35"/>
      <c r="N85" s="35"/>
      <c r="O85" s="36"/>
      <c r="P85" s="39"/>
      <c r="Y85" s="30"/>
      <c r="AJ85" s="81"/>
      <c r="AK85" s="95" t="str">
        <f>IF(AI79="","",IF(AI79&gt;AI80,AA79,AA80))</f>
        <v/>
      </c>
      <c r="AL85" s="80"/>
      <c r="AM85" s="80"/>
      <c r="AN85" s="80"/>
      <c r="AO85" s="80"/>
      <c r="AP85" s="80"/>
      <c r="AQ85" s="80"/>
      <c r="AR85" s="80"/>
      <c r="AS85" s="17" t="str">
        <f>IF(AL85="","",SUMPRODUCT(--(AL85:AR85&gt;AL86:AR86)))</f>
        <v/>
      </c>
      <c r="AT85" s="36"/>
    </row>
    <row r="86" spans="5:56">
      <c r="E86" s="1" t="str">
        <f t="shared" si="7"/>
        <v/>
      </c>
      <c r="F86" s="153"/>
      <c r="G86" s="34"/>
      <c r="H86" s="35"/>
      <c r="I86" s="35"/>
      <c r="J86" s="35"/>
      <c r="K86" s="35"/>
      <c r="L86" s="35"/>
      <c r="M86" s="35"/>
      <c r="N86" s="35"/>
      <c r="O86" s="36"/>
      <c r="P86" s="39"/>
      <c r="Y86" s="30"/>
      <c r="AJ86" s="87"/>
      <c r="AK86" s="95" t="str">
        <f>IF(AI91="","",IF(AI91&gt;AI92,AA91,AA92))</f>
        <v/>
      </c>
      <c r="AL86" s="80"/>
      <c r="AM86" s="80"/>
      <c r="AN86" s="80"/>
      <c r="AO86" s="80"/>
      <c r="AP86" s="80"/>
      <c r="AQ86" s="80"/>
      <c r="AR86" s="80"/>
      <c r="AS86" s="17" t="str">
        <f>IF(AL85="","",SUMPRODUCT(--(AL85:AR85&lt;AL86:AR86)))</f>
        <v/>
      </c>
      <c r="AT86" s="36"/>
    </row>
    <row r="87" spans="5:56" ht="15.75">
      <c r="E87" s="1">
        <f t="shared" si="7"/>
        <v>43</v>
      </c>
      <c r="F87" s="46"/>
      <c r="G87" s="74" t="str">
        <f>IF(F87="","",VLOOKUP(F87,$C$3:$E$26,2,FALSE))</f>
        <v/>
      </c>
      <c r="H87" s="35"/>
      <c r="I87" s="35"/>
      <c r="J87" s="35"/>
      <c r="K87" s="35"/>
      <c r="L87" s="35"/>
      <c r="M87" s="35"/>
      <c r="N87" s="35"/>
      <c r="O87" s="36"/>
      <c r="P87" s="39"/>
      <c r="AJ87" s="81"/>
    </row>
    <row r="88" spans="5:56">
      <c r="E88" s="1" t="str">
        <f t="shared" si="7"/>
        <v/>
      </c>
      <c r="F88" s="153"/>
      <c r="G88" s="34"/>
      <c r="H88" s="66"/>
      <c r="I88" s="66"/>
      <c r="J88" s="66"/>
      <c r="K88" s="66"/>
      <c r="L88" s="66"/>
      <c r="M88" s="66"/>
      <c r="N88" s="66"/>
      <c r="O88" s="69"/>
      <c r="P88" s="65"/>
      <c r="Q88" s="79" t="str">
        <f>G87</f>
        <v/>
      </c>
      <c r="R88" s="80"/>
      <c r="S88" s="80"/>
      <c r="T88" s="80"/>
      <c r="U88" s="80"/>
      <c r="V88" s="80"/>
      <c r="W88" s="80"/>
      <c r="X88" s="80"/>
      <c r="Y88" s="17" t="str">
        <f>IF(R88="","",SUMPRODUCT(--(R88:X88&gt;R89:X89)))</f>
        <v/>
      </c>
      <c r="AJ88" s="81"/>
    </row>
    <row r="89" spans="5:56" ht="15.75">
      <c r="E89" s="1">
        <f t="shared" si="7"/>
        <v>44</v>
      </c>
      <c r="F89" s="46"/>
      <c r="G89" s="18" t="str">
        <f t="shared" ref="G89:G90" si="13">IF(F89="","",VLOOKUP(F89,$C$3:$E$26,2,FALSE))</f>
        <v/>
      </c>
      <c r="H89" s="59"/>
      <c r="I89" s="59"/>
      <c r="J89" s="59"/>
      <c r="K89" s="59"/>
      <c r="L89" s="59"/>
      <c r="M89" s="59"/>
      <c r="N89" s="59"/>
      <c r="O89" s="17" t="str">
        <f>IF(H89="","",SUMPRODUCT(--(H89:N89&gt;H90:N90)))</f>
        <v/>
      </c>
      <c r="P89" s="39"/>
      <c r="Q89" s="79" t="str">
        <f>IF(O89="","",IF(O89&gt;O90,G89,G90))</f>
        <v/>
      </c>
      <c r="R89" s="80"/>
      <c r="S89" s="80"/>
      <c r="T89" s="80"/>
      <c r="U89" s="80"/>
      <c r="V89" s="80"/>
      <c r="W89" s="80"/>
      <c r="X89" s="80"/>
      <c r="Y89" s="17" t="str">
        <f>IF(R88="","",SUMPRODUCT(--(R88:X88&lt;R89:X89)))</f>
        <v/>
      </c>
      <c r="AI89" s="30"/>
      <c r="AJ89" s="81"/>
    </row>
    <row r="90" spans="5:56" ht="15.75">
      <c r="E90" s="1">
        <f t="shared" si="7"/>
        <v>45</v>
      </c>
      <c r="F90" s="46"/>
      <c r="G90" s="18" t="str">
        <f t="shared" si="13"/>
        <v/>
      </c>
      <c r="H90" s="59"/>
      <c r="I90" s="59"/>
      <c r="J90" s="59"/>
      <c r="K90" s="59"/>
      <c r="L90" s="59"/>
      <c r="M90" s="59"/>
      <c r="N90" s="59"/>
      <c r="O90" s="17" t="str">
        <f>IF(H89="","",SUMPRODUCT(--(H89:N89&lt;H90:N90)))</f>
        <v/>
      </c>
      <c r="P90" s="39"/>
      <c r="Z90" s="81"/>
      <c r="AI90" s="30"/>
      <c r="AJ90" s="81"/>
    </row>
    <row r="91" spans="5:56">
      <c r="E91" s="1" t="str">
        <f t="shared" si="7"/>
        <v/>
      </c>
      <c r="F91" s="153"/>
      <c r="G91" s="34"/>
      <c r="H91" s="35"/>
      <c r="I91" s="35"/>
      <c r="J91" s="35"/>
      <c r="K91" s="35"/>
      <c r="L91" s="35"/>
      <c r="M91" s="35"/>
      <c r="N91" s="35"/>
      <c r="O91" s="36"/>
      <c r="P91" s="39"/>
      <c r="Z91" s="81"/>
      <c r="AA91" s="96" t="str">
        <f>IF(Y88="","",IF(Y88&gt;Y89,Q88,Q89))</f>
        <v/>
      </c>
      <c r="AB91" s="80"/>
      <c r="AC91" s="80"/>
      <c r="AD91" s="80"/>
      <c r="AE91" s="80"/>
      <c r="AF91" s="80"/>
      <c r="AG91" s="80"/>
      <c r="AH91" s="80"/>
      <c r="AI91" s="17" t="str">
        <f>IF(AB91="","",SUMPRODUCT(--(AB91:AH91&gt;AB92:AH92)))</f>
        <v/>
      </c>
    </row>
    <row r="92" spans="5:56">
      <c r="E92" s="1" t="str">
        <f t="shared" si="7"/>
        <v/>
      </c>
      <c r="F92" s="153"/>
      <c r="G92" s="34"/>
      <c r="H92" s="35"/>
      <c r="I92" s="35"/>
      <c r="J92" s="35"/>
      <c r="K92" s="35"/>
      <c r="L92" s="35"/>
      <c r="M92" s="35"/>
      <c r="N92" s="35"/>
      <c r="O92" s="36"/>
      <c r="P92" s="39"/>
      <c r="Z92" s="87"/>
      <c r="AA92" s="96" t="str">
        <f>IF(Y94="","",IF(Y94&gt;Y95,Q94,Q95))</f>
        <v/>
      </c>
      <c r="AB92" s="80"/>
      <c r="AC92" s="80"/>
      <c r="AD92" s="80"/>
      <c r="AE92" s="80"/>
      <c r="AF92" s="80"/>
      <c r="AG92" s="80"/>
      <c r="AH92" s="80"/>
      <c r="AI92" s="17" t="str">
        <f>IF(AB91="","",SUMPRODUCT(--(AB91:AH91&lt;AB92:AH92)))</f>
        <v/>
      </c>
    </row>
    <row r="93" spans="5:56" ht="15.75">
      <c r="E93" s="1">
        <f t="shared" si="7"/>
        <v>46</v>
      </c>
      <c r="F93" s="46"/>
      <c r="G93" s="18" t="str">
        <f>IF(F93="","",VLOOKUP(F93,$C$3:$E$26,2,FALSE))</f>
        <v/>
      </c>
      <c r="H93" s="59"/>
      <c r="I93" s="59"/>
      <c r="J93" s="59"/>
      <c r="K93" s="59"/>
      <c r="L93" s="59"/>
      <c r="M93" s="59"/>
      <c r="N93" s="59"/>
      <c r="O93" s="17" t="str">
        <f>IF(H93="","",SUMPRODUCT(--(H93:N93&gt;H94:N94)))</f>
        <v/>
      </c>
      <c r="P93" s="39"/>
      <c r="Y93" s="30"/>
      <c r="Z93" s="81"/>
    </row>
    <row r="94" spans="5:56" ht="15.75">
      <c r="E94" s="1">
        <f t="shared" si="7"/>
        <v>47</v>
      </c>
      <c r="F94" s="46"/>
      <c r="G94" s="18" t="str">
        <f t="shared" ref="G94" si="14">IF(F94="","",VLOOKUP(F94,$C$3:$E$26,2,FALSE))</f>
        <v/>
      </c>
      <c r="H94" s="59"/>
      <c r="I94" s="59"/>
      <c r="J94" s="59"/>
      <c r="K94" s="59"/>
      <c r="L94" s="59"/>
      <c r="M94" s="59"/>
      <c r="N94" s="59"/>
      <c r="O94" s="17" t="str">
        <f>IF(H93="","",SUMPRODUCT(--(H93:N93&lt;H94:N94)))</f>
        <v/>
      </c>
      <c r="P94" s="39"/>
      <c r="Q94" s="79" t="str">
        <f>IF(O93="","",IF(O93&gt;O94,G93,G94))</f>
        <v/>
      </c>
      <c r="R94" s="80"/>
      <c r="S94" s="80"/>
      <c r="T94" s="80"/>
      <c r="U94" s="80"/>
      <c r="V94" s="80"/>
      <c r="W94" s="80"/>
      <c r="X94" s="80"/>
      <c r="Y94" s="17" t="str">
        <f>IF(R94="","",SUMPRODUCT(--(R94:X94&gt;R95:X95)))</f>
        <v/>
      </c>
    </row>
    <row r="95" spans="5:56">
      <c r="E95" s="1" t="str">
        <f t="shared" si="7"/>
        <v/>
      </c>
      <c r="F95" s="153"/>
      <c r="G95" s="34"/>
      <c r="H95" s="66"/>
      <c r="I95" s="66"/>
      <c r="J95" s="66"/>
      <c r="K95" s="66"/>
      <c r="L95" s="66"/>
      <c r="M95" s="66"/>
      <c r="N95" s="66"/>
      <c r="O95" s="69"/>
      <c r="P95" s="68"/>
      <c r="Q95" s="79" t="str">
        <f>G96</f>
        <v/>
      </c>
      <c r="R95" s="80"/>
      <c r="S95" s="80"/>
      <c r="T95" s="80"/>
      <c r="U95" s="80"/>
      <c r="V95" s="80"/>
      <c r="W95" s="80"/>
      <c r="X95" s="80"/>
      <c r="Y95" s="17" t="str">
        <f>IF(R94="","",SUMPRODUCT(--(R94:X94&lt;R95:X95)))</f>
        <v/>
      </c>
    </row>
    <row r="96" spans="5:56" ht="15.75">
      <c r="E96" s="1">
        <f t="shared" si="7"/>
        <v>48</v>
      </c>
      <c r="F96" s="46"/>
      <c r="G96" s="74" t="str">
        <f>IF(F96="","",VLOOKUP(F96,$C$3:$E$26,2,FALSE))</f>
        <v/>
      </c>
      <c r="H96" s="35"/>
      <c r="I96" s="35"/>
      <c r="J96" s="35"/>
      <c r="K96" s="35"/>
      <c r="L96" s="35"/>
      <c r="M96" s="35"/>
      <c r="N96" s="35"/>
      <c r="O96" s="36"/>
      <c r="P96" s="39"/>
    </row>
  </sheetData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topLeftCell="A4" workbookViewId="0">
      <selection activeCell="E3" sqref="B3:T34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422" t="s">
        <v>0</v>
      </c>
      <c r="C1" s="422"/>
      <c r="D1" s="422"/>
      <c r="E1" s="2" t="s">
        <v>81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23" t="s">
        <v>1</v>
      </c>
      <c r="R1" s="423"/>
      <c r="S1" s="423"/>
      <c r="T1" s="423"/>
      <c r="U1" s="42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424" t="s">
        <v>3</v>
      </c>
      <c r="D2" s="425"/>
      <c r="E2" s="426"/>
      <c r="F2" s="427">
        <v>1</v>
      </c>
      <c r="G2" s="428"/>
      <c r="H2" s="429">
        <v>2</v>
      </c>
      <c r="I2" s="428"/>
      <c r="J2" s="429">
        <v>3</v>
      </c>
      <c r="K2" s="428"/>
      <c r="L2" s="429">
        <v>4</v>
      </c>
      <c r="M2" s="430"/>
      <c r="N2" s="431" t="s">
        <v>4</v>
      </c>
      <c r="O2" s="432"/>
      <c r="P2" s="433" t="s">
        <v>76</v>
      </c>
      <c r="Q2" s="434"/>
      <c r="R2" s="435" t="s">
        <v>5</v>
      </c>
      <c r="S2" s="435"/>
      <c r="T2" s="100" t="s">
        <v>6</v>
      </c>
      <c r="W2" s="6">
        <v>1</v>
      </c>
      <c r="X2" s="439" t="str">
        <f>IF(ISERROR(INDEX($C$3:$C$6,MATCH(W2,$T$3:$T$6,0))),"",(INDEX($C$3:$C$6,MATCH(W2,$T$3:$T$6,0))))</f>
        <v/>
      </c>
      <c r="Y2" s="440"/>
      <c r="Z2" s="441"/>
      <c r="AB2" s="420" t="s">
        <v>77</v>
      </c>
      <c r="AC2" s="420"/>
      <c r="AD2" s="420"/>
      <c r="AE2" s="420"/>
      <c r="AG2" s="5" t="s">
        <v>78</v>
      </c>
      <c r="AK2" s="421" t="s">
        <v>79</v>
      </c>
      <c r="AL2" s="421"/>
      <c r="AP2" s="5" t="s">
        <v>80</v>
      </c>
    </row>
    <row r="3" spans="2:47" ht="24" customHeight="1">
      <c r="B3" s="101">
        <v>1</v>
      </c>
      <c r="C3" s="410" t="str">
        <f>IF(GROUPS!D4="","",GROUPS!D4)</f>
        <v/>
      </c>
      <c r="D3" s="411"/>
      <c r="E3" s="41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413" t="str">
        <f>IF(ISERROR(IF(AND(T9="",T13="",T17=""),"",SUM(AB3:AD3)+(N3-O3)/1000)+(AK3/10000)),"",IF(AND(T9="",T13="",T17=""),"",SUM(AB3:AD3)+(N3-O3)/1000)+(AK3/10000)+(AG3/100000))</f>
        <v/>
      </c>
      <c r="S3" s="413"/>
      <c r="T3" s="112" t="str">
        <f>IF(ISERROR(IF(C3="","",RANK(R3,$R$3:$S$6,0))),"",IF(C3="","",RANK(R3,$R$3:$S$6,0)))</f>
        <v/>
      </c>
      <c r="U3" s="8"/>
      <c r="V3" s="8"/>
      <c r="W3" s="6">
        <v>2</v>
      </c>
      <c r="X3" s="439" t="str">
        <f t="shared" ref="X3:X5" si="0">IF(ISERROR(INDEX($C$3:$C$6,MATCH(W3,$T$3:$T$6,0))),"",(INDEX($C$3:$C$6,MATCH(W3,$T$3:$T$6,0))))</f>
        <v/>
      </c>
      <c r="Y3" s="440"/>
      <c r="Z3" s="441"/>
      <c r="AB3" s="9" t="str">
        <f>IF(H3="","",IF(H3&gt;I3,2,1))</f>
        <v/>
      </c>
      <c r="AC3" s="9" t="str">
        <f>IF(J3="","",IF(J3&gt;K3,2,1))</f>
        <v/>
      </c>
      <c r="AD3" s="9" t="str">
        <f>IF(L3="","",IF(L3&gt;M3,2,1))</f>
        <v/>
      </c>
      <c r="AE3" s="168"/>
      <c r="AG3" s="10">
        <f>SUM(AH3:AJ3)</f>
        <v>0</v>
      </c>
      <c r="AH3" s="9">
        <f>F9+H9+J9+L9+N9+P9+R9</f>
        <v>0</v>
      </c>
      <c r="AI3" s="9">
        <f>F13+H13+J13+L13+N13+P13+R13</f>
        <v>0</v>
      </c>
      <c r="AJ3" s="9">
        <f>F17+H17+J17+L17+N17+P17+R17</f>
        <v>0</v>
      </c>
      <c r="AK3" s="408">
        <f>SUM(AH3:AJ3)-SUM(AM3:AO3)</f>
        <v>0</v>
      </c>
      <c r="AL3" s="409"/>
      <c r="AM3" s="9">
        <f>AH5</f>
        <v>0</v>
      </c>
      <c r="AN3" s="9">
        <f>AI4</f>
        <v>0</v>
      </c>
      <c r="AO3" s="9">
        <f>AJ6</f>
        <v>0</v>
      </c>
      <c r="AP3" s="8">
        <f>SUM(AM3:AO3)</f>
        <v>0</v>
      </c>
    </row>
    <row r="4" spans="2:47" ht="24" customHeight="1">
      <c r="B4" s="101">
        <v>2</v>
      </c>
      <c r="C4" s="410" t="str">
        <f>IF(GROUPS!D5="","",GROUPS!D5)</f>
        <v/>
      </c>
      <c r="D4" s="411"/>
      <c r="E4" s="41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413" t="str">
        <f>IF(ISERROR(IF(AND(T10="",U13="",U18=""),"",SUM(AB4:AD4)+(N4-O4)/1000)+(AK4/10000)+(AG4/100000)),"",IF(AND(T10="",U13="",U18=""),"",SUM(AB4:AD4)+(N4-O4)/1000)+(AK4/10000)+(AG4/100000))</f>
        <v/>
      </c>
      <c r="S4" s="413"/>
      <c r="T4" s="112" t="str">
        <f>IF(ISERROR(IF(C4="","",RANK(R4,$R$3:$S$6,0))),"",IF(C4="","",RANK(R4,$R$3:$S$6,0)))</f>
        <v/>
      </c>
      <c r="U4" s="8"/>
      <c r="V4" s="8"/>
      <c r="W4" s="6">
        <v>3</v>
      </c>
      <c r="X4" s="436" t="str">
        <f t="shared" si="0"/>
        <v/>
      </c>
      <c r="Y4" s="437"/>
      <c r="Z4" s="438"/>
      <c r="AB4" s="9" t="str">
        <f>IF(F4="","",IF(F4&gt;G4,2,1))</f>
        <v/>
      </c>
      <c r="AC4" s="9" t="str">
        <f>IF(J4="","",IF(J4&gt;K4,2,1))</f>
        <v/>
      </c>
      <c r="AD4" s="9" t="str">
        <f>IF(L4="","",IF(L4&gt;M4,2,1))</f>
        <v/>
      </c>
      <c r="AE4" s="168"/>
      <c r="AG4" s="10">
        <f t="shared" ref="AG4:AG6" si="1">SUM(AH4:AJ4)</f>
        <v>0</v>
      </c>
      <c r="AH4" s="9">
        <f>F10+H10+J10+L10+N10+P10+R10</f>
        <v>0</v>
      </c>
      <c r="AI4" s="9">
        <f>G13+I13+K13+M13+O13+Q13+S13</f>
        <v>0</v>
      </c>
      <c r="AJ4" s="9">
        <f>G18+I18+K18+M18+O18+Q18+S18</f>
        <v>0</v>
      </c>
      <c r="AK4" s="408">
        <f t="shared" ref="AK4:AK6" si="2">SUM(AH4:AJ4)-SUM(AM4:AO4)</f>
        <v>0</v>
      </c>
      <c r="AL4" s="409"/>
      <c r="AM4" s="9">
        <f>AH6</f>
        <v>0</v>
      </c>
      <c r="AN4" s="9">
        <f>AI3</f>
        <v>0</v>
      </c>
      <c r="AO4" s="9">
        <f>AJ5</f>
        <v>0</v>
      </c>
      <c r="AP4" s="8">
        <f t="shared" ref="AP4:AP6" si="3">SUM(AM4:AO4)</f>
        <v>0</v>
      </c>
    </row>
    <row r="5" spans="2:47" ht="24" customHeight="1">
      <c r="B5" s="101">
        <v>3</v>
      </c>
      <c r="C5" s="410" t="str">
        <f>IF(GROUPS!D6="","",GROUPS!D6)</f>
        <v/>
      </c>
      <c r="D5" s="411"/>
      <c r="E5" s="41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413" t="str">
        <f>IF(ISERROR(IF(AND(U9="",T14="",T18=""),"",SUM(AB5:AD5)+(N5-O5)/1000)+(AK5/10000)+(AG5/100000)),"",IF(AND(U9="",T14="",T18=""),"",SUM(AB5:AD5)+(N5-O5)/1000)+(AK5/10000)+(AG5/100000))</f>
        <v/>
      </c>
      <c r="S5" s="413"/>
      <c r="T5" s="112" t="str">
        <f>IF(ISERROR(IF(C5="","",RANK(R5,$R$3:$S$6,0))),"",IF(C5="","",RANK(R5,$R$3:$S$6,0)))</f>
        <v/>
      </c>
      <c r="U5" s="8"/>
      <c r="V5" s="8"/>
      <c r="W5" s="6">
        <v>4</v>
      </c>
      <c r="X5" s="436" t="str">
        <f t="shared" si="0"/>
        <v/>
      </c>
      <c r="Y5" s="437"/>
      <c r="Z5" s="438"/>
      <c r="AB5" s="9" t="str">
        <f t="shared" ref="AB5:AB6" si="4">IF(F5="","",IF(F5&gt;G5,2,1))</f>
        <v/>
      </c>
      <c r="AC5" s="9" t="str">
        <f>IF(H5="","",IF(H5&gt;I5,2,1))</f>
        <v/>
      </c>
      <c r="AD5" s="9" t="str">
        <f>IF(L5="","",IF(L5&gt;M5,2,1))</f>
        <v/>
      </c>
      <c r="AE5" s="168"/>
      <c r="AG5" s="10">
        <f t="shared" si="1"/>
        <v>0</v>
      </c>
      <c r="AH5" s="9">
        <f>G9+I9+K9+M9+O9+Q9+S9</f>
        <v>0</v>
      </c>
      <c r="AI5" s="9">
        <f>F14+H14+J14+L14+N14+P14+R14</f>
        <v>0</v>
      </c>
      <c r="AJ5" s="9">
        <f>F18+H18+J18+L18+N18+P18+R18</f>
        <v>0</v>
      </c>
      <c r="AK5" s="408">
        <f t="shared" si="2"/>
        <v>0</v>
      </c>
      <c r="AL5" s="409"/>
      <c r="AM5" s="9">
        <f>AH3</f>
        <v>0</v>
      </c>
      <c r="AN5" s="9">
        <f>AI6</f>
        <v>0</v>
      </c>
      <c r="AO5" s="9">
        <f>AJ4</f>
        <v>0</v>
      </c>
      <c r="AP5" s="8">
        <f t="shared" si="3"/>
        <v>0</v>
      </c>
    </row>
    <row r="6" spans="2:47" ht="24" customHeight="1" thickBot="1">
      <c r="B6" s="116">
        <v>4</v>
      </c>
      <c r="C6" s="404" t="str">
        <f>IF(GROUPS!D7="","",GROUPS!D7)</f>
        <v/>
      </c>
      <c r="D6" s="405"/>
      <c r="E6" s="40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407" t="str">
        <f>IF(ISERROR(IF(AND(U10="",U14="",U17=""),"",SUM(AB6:AD6)+(N6-O6)/1000)+(AK6/10000)+(AG6/100000)),"",IF(AND(U10="",U14="",U17=""),"",SUM(AB6:AD6)+(N6-O6)/1000)+(AK6/10000)+(AG6/100000))</f>
        <v/>
      </c>
      <c r="S6" s="407"/>
      <c r="T6" s="126" t="str">
        <f>IF(ISERROR(IF(C6="","",RANK(R6,$R$3:$S$6,0))),"",IF(C6="","",RANK(R6,$R$3:$S$6,0)))</f>
        <v/>
      </c>
      <c r="AB6" s="9" t="str">
        <f t="shared" si="4"/>
        <v/>
      </c>
      <c r="AC6" s="9" t="str">
        <f>IF(H6="","",IF(H6&gt;I6,2,1))</f>
        <v/>
      </c>
      <c r="AD6" s="9" t="str">
        <f>IF(J6="","",IF(J6&gt;K6,2,1))</f>
        <v/>
      </c>
      <c r="AE6" s="168"/>
      <c r="AG6" s="10">
        <f t="shared" si="1"/>
        <v>0</v>
      </c>
      <c r="AH6" s="9">
        <f>G10+I10+K10+M10+O10+Q10+S10</f>
        <v>0</v>
      </c>
      <c r="AI6" s="9">
        <f>G14+I14+K14+M14+O14+Q14+S14</f>
        <v>0</v>
      </c>
      <c r="AJ6" s="9">
        <f>G17+I17+K17+M17+O17+Q17+S17</f>
        <v>0</v>
      </c>
      <c r="AK6" s="408">
        <f t="shared" si="2"/>
        <v>0</v>
      </c>
      <c r="AL6" s="409"/>
      <c r="AM6" s="9">
        <f>AH4</f>
        <v>0</v>
      </c>
      <c r="AN6" s="9">
        <f>AI5</f>
        <v>0</v>
      </c>
      <c r="AO6" s="9">
        <f>AJ3</f>
        <v>0</v>
      </c>
      <c r="AP6" s="8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94" t="s">
        <v>7</v>
      </c>
      <c r="C8" s="399"/>
      <c r="D8" s="399"/>
      <c r="E8" s="395"/>
      <c r="F8" s="400" t="s">
        <v>8</v>
      </c>
      <c r="G8" s="401"/>
      <c r="H8" s="397" t="s">
        <v>9</v>
      </c>
      <c r="I8" s="401"/>
      <c r="J8" s="397" t="s">
        <v>10</v>
      </c>
      <c r="K8" s="401"/>
      <c r="L8" s="397" t="s">
        <v>11</v>
      </c>
      <c r="M8" s="401"/>
      <c r="N8" s="397" t="s">
        <v>12</v>
      </c>
      <c r="O8" s="401"/>
      <c r="P8" s="397" t="s">
        <v>13</v>
      </c>
      <c r="Q8" s="401"/>
      <c r="R8" s="397" t="s">
        <v>14</v>
      </c>
      <c r="S8" s="398"/>
      <c r="T8" s="394" t="s">
        <v>15</v>
      </c>
      <c r="U8" s="395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9" t="str">
        <f>IF(F9="","",IF(F9&gt;G9,1,0))</f>
        <v/>
      </c>
      <c r="AC9" s="9" t="str">
        <f>IF(G9="","",IF(G9&gt;F9,1,0))</f>
        <v/>
      </c>
      <c r="AD9" s="9" t="str">
        <f>IF(H9="","",IF(H9&gt;I9,1,0))</f>
        <v/>
      </c>
      <c r="AE9" s="9" t="str">
        <f>IF(I9="","",IF(I9&gt;H9,1,0))</f>
        <v/>
      </c>
      <c r="AF9" s="9" t="str">
        <f>IF(J9="","",IF(J9&gt;K9,1,0))</f>
        <v/>
      </c>
      <c r="AG9" s="9" t="str">
        <f>IF(K9="","",IF(K9&gt;J9,1,0))</f>
        <v/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9" t="str">
        <f>IF(F10="","",IF(F10&gt;G10,1,0))</f>
        <v/>
      </c>
      <c r="AC10" s="9" t="str">
        <f>IF(G10="","",IF(G10&gt;F10,1,0))</f>
        <v/>
      </c>
      <c r="AD10" s="9" t="str">
        <f>IF(H10="","",IF(H10&gt;I10,1,0))</f>
        <v/>
      </c>
      <c r="AE10" s="9" t="str">
        <f>IF(I10="","",IF(I10&gt;H10,1,0))</f>
        <v/>
      </c>
      <c r="AF10" s="9" t="str">
        <f>IF(J10="","",IF(J10&gt;K10,1,0))</f>
        <v/>
      </c>
      <c r="AG10" s="9" t="str">
        <f>IF(K10="","",IF(K10&gt;J10,1,0))</f>
        <v/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94" t="s">
        <v>16</v>
      </c>
      <c r="C12" s="399"/>
      <c r="D12" s="399"/>
      <c r="E12" s="395"/>
      <c r="F12" s="400" t="s">
        <v>8</v>
      </c>
      <c r="G12" s="401"/>
      <c r="H12" s="397" t="s">
        <v>9</v>
      </c>
      <c r="I12" s="401"/>
      <c r="J12" s="397" t="s">
        <v>10</v>
      </c>
      <c r="K12" s="401"/>
      <c r="L12" s="397" t="s">
        <v>11</v>
      </c>
      <c r="M12" s="401"/>
      <c r="N12" s="397" t="s">
        <v>12</v>
      </c>
      <c r="O12" s="401"/>
      <c r="P12" s="397" t="s">
        <v>13</v>
      </c>
      <c r="Q12" s="401"/>
      <c r="R12" s="397" t="s">
        <v>14</v>
      </c>
      <c r="S12" s="398"/>
      <c r="T12" s="394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9" t="str">
        <f>IF(F13="","",IF(F13&gt;G13,1,0))</f>
        <v/>
      </c>
      <c r="AC13" s="9" t="str">
        <f>IF(G13="","",IF(G13&gt;F13,1,0))</f>
        <v/>
      </c>
      <c r="AD13" s="9" t="str">
        <f>IF(H13="","",IF(H13&gt;I13,1,0))</f>
        <v/>
      </c>
      <c r="AE13" s="9" t="str">
        <f>IF(I13="","",IF(I13&gt;H13,1,0))</f>
        <v/>
      </c>
      <c r="AF13" s="9" t="str">
        <f>IF(J13="","",IF(J13&gt;K13,1,0))</f>
        <v/>
      </c>
      <c r="AG13" s="9" t="str">
        <f>IF(K13="","",IF(K13&gt;J13,1,0))</f>
        <v/>
      </c>
      <c r="AH13" s="9" t="str">
        <f>IF(L13="","",IF(L13&gt;M13,1,0))</f>
        <v/>
      </c>
      <c r="AI13" s="9" t="str">
        <f>IF(M13="","",IF(M13&gt;L13,1,0))</f>
        <v/>
      </c>
      <c r="AJ13" s="9" t="str">
        <f>IF(N13="","",IF(N13&gt;O13,1,0))</f>
        <v/>
      </c>
      <c r="AK13" s="9" t="str">
        <f>IF(O13="","",IF(O13&gt;N13,1,0))</f>
        <v/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9" t="str">
        <f>IF(F14="","",IF(F14&gt;G14,1,0))</f>
        <v/>
      </c>
      <c r="AC14" s="9" t="str">
        <f>IF(G14="","",IF(G14&gt;F14,1,0))</f>
        <v/>
      </c>
      <c r="AD14" s="9" t="str">
        <f>IF(H14="","",IF(H14&gt;I14,1,0))</f>
        <v/>
      </c>
      <c r="AE14" s="9" t="str">
        <f>IF(I14="","",IF(I14&gt;H14,1,0))</f>
        <v/>
      </c>
      <c r="AF14" s="9" t="str">
        <f>IF(J14="","",IF(J14&gt;K14,1,0))</f>
        <v/>
      </c>
      <c r="AG14" s="9" t="str">
        <f>IF(K14="","",IF(K14&gt;J14,1,0))</f>
        <v/>
      </c>
      <c r="AH14" s="9" t="str">
        <f>IF(L14="","",IF(L14&gt;M14,1,0))</f>
        <v/>
      </c>
      <c r="AI14" s="9" t="str">
        <f>IF(M14="","",IF(M14&gt;L14,1,0))</f>
        <v/>
      </c>
      <c r="AJ14" s="9" t="str">
        <f>IF(N14="","",IF(N14&gt;O14,1,0))</f>
        <v/>
      </c>
      <c r="AK14" s="9" t="str">
        <f>IF(O14="","",IF(O14&gt;N14,1,0))</f>
        <v/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9"/>
      <c r="D16" s="399"/>
      <c r="E16" s="395"/>
      <c r="F16" s="400" t="s">
        <v>8</v>
      </c>
      <c r="G16" s="401"/>
      <c r="H16" s="397" t="s">
        <v>9</v>
      </c>
      <c r="I16" s="401"/>
      <c r="J16" s="397" t="s">
        <v>10</v>
      </c>
      <c r="K16" s="401"/>
      <c r="L16" s="397" t="s">
        <v>11</v>
      </c>
      <c r="M16" s="401"/>
      <c r="N16" s="397" t="s">
        <v>12</v>
      </c>
      <c r="O16" s="401"/>
      <c r="P16" s="397" t="s">
        <v>13</v>
      </c>
      <c r="Q16" s="401"/>
      <c r="R16" s="397" t="s">
        <v>14</v>
      </c>
      <c r="S16" s="398"/>
      <c r="T16" s="394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9" t="str">
        <f>IF(F17="","",IF(F17&gt;G17,1,0))</f>
        <v/>
      </c>
      <c r="AC17" s="9" t="str">
        <f>IF(G17="","",IF(G17&gt;F17,1,0))</f>
        <v/>
      </c>
      <c r="AD17" s="9" t="str">
        <f>IF(H17="","",IF(H17&gt;I17,1,0))</f>
        <v/>
      </c>
      <c r="AE17" s="9" t="str">
        <f>IF(I17="","",IF(I17&gt;H17,1,0))</f>
        <v/>
      </c>
      <c r="AF17" s="9" t="str">
        <f>IF(J17="","",IF(J17&gt;K17,1,0))</f>
        <v/>
      </c>
      <c r="AG17" s="9" t="str">
        <f>IF(K17="","",IF(K17&gt;J17,1,0))</f>
        <v/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9" t="str">
        <f>IF(F18="","",IF(F18&gt;G18,1,0))</f>
        <v/>
      </c>
      <c r="AC18" s="9" t="str">
        <f>IF(G18="","",IF(G18&gt;F18,1,0))</f>
        <v/>
      </c>
      <c r="AD18" s="9" t="str">
        <f>IF(H18="","",IF(H18&gt;I18,1,0))</f>
        <v/>
      </c>
      <c r="AE18" s="9" t="str">
        <f>IF(I18="","",IF(I18&gt;H18,1,0))</f>
        <v/>
      </c>
      <c r="AF18" s="9" t="str">
        <f>IF(J18="","",IF(J18&gt;K18,1,0))</f>
        <v/>
      </c>
      <c r="AG18" s="9" t="str">
        <f>IF(K18="","",IF(K18&gt;J18,1,0))</f>
        <v/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187</v>
      </c>
    </row>
    <row r="21" spans="2:41"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1:AU27"/>
  <sheetViews>
    <sheetView showGridLines="0" workbookViewId="0">
      <selection activeCell="E3" sqref="B3:T34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1.1328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.6640625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422" t="s">
        <v>0</v>
      </c>
      <c r="C1" s="422"/>
      <c r="D1" s="422"/>
      <c r="E1" s="2" t="s">
        <v>82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23" t="s">
        <v>1</v>
      </c>
      <c r="R1" s="423"/>
      <c r="S1" s="423"/>
      <c r="T1" s="423"/>
      <c r="U1" s="42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424" t="s">
        <v>3</v>
      </c>
      <c r="D2" s="425"/>
      <c r="E2" s="426"/>
      <c r="F2" s="427">
        <v>1</v>
      </c>
      <c r="G2" s="428"/>
      <c r="H2" s="429">
        <v>2</v>
      </c>
      <c r="I2" s="428"/>
      <c r="J2" s="429">
        <v>3</v>
      </c>
      <c r="K2" s="428"/>
      <c r="L2" s="429">
        <v>4</v>
      </c>
      <c r="M2" s="430"/>
      <c r="N2" s="431" t="s">
        <v>4</v>
      </c>
      <c r="O2" s="432"/>
      <c r="P2" s="433" t="s">
        <v>76</v>
      </c>
      <c r="Q2" s="434"/>
      <c r="R2" s="435" t="s">
        <v>5</v>
      </c>
      <c r="S2" s="435"/>
      <c r="T2" s="100" t="s">
        <v>6</v>
      </c>
      <c r="W2" s="6">
        <v>1</v>
      </c>
      <c r="X2" s="417" t="str">
        <f>IF(ISERROR(INDEX($C$3:$C$6,MATCH(W2,$T$3:$T$6,0))),"",(INDEX($C$3:$C$6,MATCH(W2,$T$3:$T$6,0))))</f>
        <v/>
      </c>
      <c r="Y2" s="418"/>
      <c r="Z2" s="419"/>
      <c r="AB2" s="420" t="s">
        <v>77</v>
      </c>
      <c r="AC2" s="420"/>
      <c r="AD2" s="420"/>
      <c r="AE2" s="420"/>
      <c r="AG2" s="5" t="s">
        <v>78</v>
      </c>
      <c r="AK2" s="421" t="s">
        <v>79</v>
      </c>
      <c r="AL2" s="421"/>
      <c r="AP2" s="5" t="s">
        <v>80</v>
      </c>
    </row>
    <row r="3" spans="2:47" ht="24" customHeight="1">
      <c r="B3" s="101">
        <v>1</v>
      </c>
      <c r="C3" s="410" t="str">
        <f>IF(GROUPS!H4="","",GROUPS!H4)</f>
        <v/>
      </c>
      <c r="D3" s="411"/>
      <c r="E3" s="41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413" t="str">
        <f>IF(ISERROR(IF(AND(T9="",T13="",T17=""),"",SUM(AB3:AD3)+(N3-O3)/1000)+(AK3/10000)),"",IF(AND(T9="",T13="",T17=""),"",SUM(AB3:AD3)+(N3-O3)/1000)+(AK3/10000)+(AG3/100000))</f>
        <v/>
      </c>
      <c r="S3" s="413"/>
      <c r="T3" s="112" t="str">
        <f>IF(ISERROR(IF(C3="","",RANK(R3,$R$3:$S$6,0))),"",IF(C3="","",RANK(R3,$R$3:$S$6,0)))</f>
        <v/>
      </c>
      <c r="U3" s="8"/>
      <c r="V3" s="8"/>
      <c r="W3" s="6">
        <v>2</v>
      </c>
      <c r="X3" s="417" t="str">
        <f t="shared" ref="X3:X5" si="0">IF(ISERROR(INDEX($C$3:$C$6,MATCH(W3,$T$3:$T$6,0))),"",(INDEX($C$3:$C$6,MATCH(W3,$T$3:$T$6,0))))</f>
        <v/>
      </c>
      <c r="Y3" s="418"/>
      <c r="Z3" s="419"/>
      <c r="AB3" s="9" t="str">
        <f>IF(H3="","",IF(H3&gt;I3,2,1))</f>
        <v/>
      </c>
      <c r="AC3" s="9" t="str">
        <f>IF(J3="","",IF(J3&gt;K3,2,1))</f>
        <v/>
      </c>
      <c r="AD3" s="9" t="str">
        <f>IF(L3="","",IF(L3&gt;M3,2,1))</f>
        <v/>
      </c>
      <c r="AE3" s="168"/>
      <c r="AG3" s="10">
        <f>SUM(AH3:AJ3)</f>
        <v>0</v>
      </c>
      <c r="AH3" s="9">
        <f>F9+H9+J9+L9+N9+P9+R9</f>
        <v>0</v>
      </c>
      <c r="AI3" s="9">
        <f>F13+H13+J13+L13+N13+P13+R13</f>
        <v>0</v>
      </c>
      <c r="AJ3" s="9">
        <f>F17+H17+J17+L17+N17+P17+R17</f>
        <v>0</v>
      </c>
      <c r="AK3" s="408">
        <f>SUM(AH3:AJ3)-SUM(AM3:AO3)</f>
        <v>0</v>
      </c>
      <c r="AL3" s="409"/>
      <c r="AM3" s="9">
        <f>AH5</f>
        <v>0</v>
      </c>
      <c r="AN3" s="9">
        <f>AI4</f>
        <v>0</v>
      </c>
      <c r="AO3" s="9">
        <f>AJ6</f>
        <v>0</v>
      </c>
      <c r="AP3" s="8">
        <f>SUM(AM3:AO3)</f>
        <v>0</v>
      </c>
    </row>
    <row r="4" spans="2:47" ht="24" customHeight="1">
      <c r="B4" s="101">
        <v>2</v>
      </c>
      <c r="C4" s="410" t="str">
        <f>IF(GROUPS!H5="","",GROUPS!H5)</f>
        <v/>
      </c>
      <c r="D4" s="411"/>
      <c r="E4" s="41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413" t="str">
        <f>IF(ISERROR(IF(AND(T10="",U13="",U18=""),"",SUM(AB4:AD4)+(N4-O4)/1000)+(AK4/10000)+(AG4/100000)),"",IF(AND(T10="",U13="",U18=""),"",SUM(AB4:AD4)+(N4-O4)/1000)+(AK4/10000)+(AG4/100000))</f>
        <v/>
      </c>
      <c r="S4" s="413"/>
      <c r="T4" s="112" t="str">
        <f>IF(ISERROR(IF(C4="","",RANK(R4,$R$3:$S$6,0))),"",IF(C4="","",RANK(R4,$R$3:$S$6,0)))</f>
        <v/>
      </c>
      <c r="U4" s="8"/>
      <c r="V4" s="8"/>
      <c r="W4" s="6">
        <v>3</v>
      </c>
      <c r="X4" s="414" t="str">
        <f t="shared" si="0"/>
        <v/>
      </c>
      <c r="Y4" s="415"/>
      <c r="Z4" s="416"/>
      <c r="AB4" s="9" t="str">
        <f>IF(F4="","",IF(F4&gt;G4,2,1))</f>
        <v/>
      </c>
      <c r="AC4" s="9" t="str">
        <f>IF(J4="","",IF(J4&gt;K4,2,1))</f>
        <v/>
      </c>
      <c r="AD4" s="9" t="str">
        <f>IF(L4="","",IF(L4&gt;M4,2,1))</f>
        <v/>
      </c>
      <c r="AE4" s="168"/>
      <c r="AG4" s="10">
        <f t="shared" ref="AG4:AG6" si="1">SUM(AH4:AJ4)</f>
        <v>0</v>
      </c>
      <c r="AH4" s="9">
        <f>F10+H10+J10+L10+N10+P10+R10</f>
        <v>0</v>
      </c>
      <c r="AI4" s="9">
        <f>G13+I13+K13+M13+O13+Q13+S13</f>
        <v>0</v>
      </c>
      <c r="AJ4" s="9">
        <f>G18+I18+K18+M18+O18+Q18+S18</f>
        <v>0</v>
      </c>
      <c r="AK4" s="408">
        <f t="shared" ref="AK4:AK6" si="2">SUM(AH4:AJ4)-SUM(AM4:AO4)</f>
        <v>0</v>
      </c>
      <c r="AL4" s="409"/>
      <c r="AM4" s="9">
        <f>AH6</f>
        <v>0</v>
      </c>
      <c r="AN4" s="9">
        <f>AI3</f>
        <v>0</v>
      </c>
      <c r="AO4" s="9">
        <f>AJ5</f>
        <v>0</v>
      </c>
      <c r="AP4" s="8">
        <f t="shared" ref="AP4:AP6" si="3">SUM(AM4:AO4)</f>
        <v>0</v>
      </c>
    </row>
    <row r="5" spans="2:47" ht="24" customHeight="1">
      <c r="B5" s="101">
        <v>3</v>
      </c>
      <c r="C5" s="410" t="str">
        <f>IF(GROUPS!H6="","",GROUPS!H6)</f>
        <v/>
      </c>
      <c r="D5" s="411"/>
      <c r="E5" s="41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413" t="str">
        <f>IF(ISERROR(IF(AND(U9="",T14="",T18=""),"",SUM(AB5:AD5)+(N5-O5)/1000)+(AK5/10000)+(AG5/100000)),"",IF(AND(U9="",T14="",T18=""),"",SUM(AB5:AD5)+(N5-O5)/1000)+(AK5/10000)+(AG5/100000))</f>
        <v/>
      </c>
      <c r="S5" s="413"/>
      <c r="T5" s="112" t="str">
        <f>IF(ISERROR(IF(C5="","",RANK(R5,$R$3:$S$6,0))),"",IF(C5="","",RANK(R5,$R$3:$S$6,0)))</f>
        <v/>
      </c>
      <c r="U5" s="8"/>
      <c r="V5" s="8"/>
      <c r="W5" s="6">
        <v>4</v>
      </c>
      <c r="X5" s="414" t="str">
        <f t="shared" si="0"/>
        <v/>
      </c>
      <c r="Y5" s="415"/>
      <c r="Z5" s="416"/>
      <c r="AB5" s="9" t="str">
        <f t="shared" ref="AB5:AB6" si="4">IF(F5="","",IF(F5&gt;G5,2,1))</f>
        <v/>
      </c>
      <c r="AC5" s="9" t="str">
        <f>IF(H5="","",IF(H5&gt;I5,2,1))</f>
        <v/>
      </c>
      <c r="AD5" s="9" t="str">
        <f>IF(L5="","",IF(L5&gt;M5,2,1))</f>
        <v/>
      </c>
      <c r="AE5" s="168"/>
      <c r="AG5" s="10">
        <f t="shared" si="1"/>
        <v>0</v>
      </c>
      <c r="AH5" s="9">
        <f>G9+I9+K9+M9+O9+Q9+S9</f>
        <v>0</v>
      </c>
      <c r="AI5" s="9">
        <f>F14+H14+J14+L14+N14+P14+R14</f>
        <v>0</v>
      </c>
      <c r="AJ5" s="9">
        <f>F18+H18+J18+L18+N18+P18+R18</f>
        <v>0</v>
      </c>
      <c r="AK5" s="408">
        <f t="shared" si="2"/>
        <v>0</v>
      </c>
      <c r="AL5" s="409"/>
      <c r="AM5" s="9">
        <f>AH3</f>
        <v>0</v>
      </c>
      <c r="AN5" s="9">
        <f>AI6</f>
        <v>0</v>
      </c>
      <c r="AO5" s="9">
        <f>AJ4</f>
        <v>0</v>
      </c>
      <c r="AP5" s="8">
        <f t="shared" si="3"/>
        <v>0</v>
      </c>
    </row>
    <row r="6" spans="2:47" ht="24" customHeight="1" thickBot="1">
      <c r="B6" s="116">
        <v>4</v>
      </c>
      <c r="C6" s="404" t="str">
        <f>IF(GROUPS!H7="","",GROUPS!H7)</f>
        <v/>
      </c>
      <c r="D6" s="405"/>
      <c r="E6" s="40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407" t="str">
        <f>IF(ISERROR(IF(AND(U10="",U14="",U17=""),"",SUM(AB6:AD6)+(N6-O6)/1000)+(AK6/10000)+(AG6/100000)),"",IF(AND(U10="",U14="",U17=""),"",SUM(AB6:AD6)+(N6-O6)/1000)+(AK6/10000)+(AG6/100000))</f>
        <v/>
      </c>
      <c r="S6" s="407"/>
      <c r="T6" s="126" t="str">
        <f>IF(ISERROR(IF(C6="","",RANK(R6,$R$3:$S$6,0))),"",IF(C6="","",RANK(R6,$R$3:$S$6,0)))</f>
        <v/>
      </c>
      <c r="AB6" s="9" t="str">
        <f t="shared" si="4"/>
        <v/>
      </c>
      <c r="AC6" s="9" t="str">
        <f>IF(H6="","",IF(H6&gt;I6,2,1))</f>
        <v/>
      </c>
      <c r="AD6" s="9" t="str">
        <f>IF(J6="","",IF(J6&gt;K6,2,1))</f>
        <v/>
      </c>
      <c r="AE6" s="168"/>
      <c r="AG6" s="10">
        <f t="shared" si="1"/>
        <v>0</v>
      </c>
      <c r="AH6" s="9">
        <f>G10+I10+K10+M10+O10+Q10+S10</f>
        <v>0</v>
      </c>
      <c r="AI6" s="9">
        <f>G14+I14+K14+M14+O14+Q14+S14</f>
        <v>0</v>
      </c>
      <c r="AJ6" s="9">
        <f>G17+I17+K17+M17+O17+Q17+S17</f>
        <v>0</v>
      </c>
      <c r="AK6" s="408">
        <f t="shared" si="2"/>
        <v>0</v>
      </c>
      <c r="AL6" s="409"/>
      <c r="AM6" s="9">
        <f>AH4</f>
        <v>0</v>
      </c>
      <c r="AN6" s="9">
        <f>AI5</f>
        <v>0</v>
      </c>
      <c r="AO6" s="9">
        <f>AJ3</f>
        <v>0</v>
      </c>
      <c r="AP6" s="8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94" t="s">
        <v>7</v>
      </c>
      <c r="C8" s="399"/>
      <c r="D8" s="399"/>
      <c r="E8" s="395"/>
      <c r="F8" s="400" t="s">
        <v>8</v>
      </c>
      <c r="G8" s="401"/>
      <c r="H8" s="397" t="s">
        <v>9</v>
      </c>
      <c r="I8" s="401"/>
      <c r="J8" s="397" t="s">
        <v>10</v>
      </c>
      <c r="K8" s="401"/>
      <c r="L8" s="397" t="s">
        <v>11</v>
      </c>
      <c r="M8" s="401"/>
      <c r="N8" s="397" t="s">
        <v>12</v>
      </c>
      <c r="O8" s="401"/>
      <c r="P8" s="397" t="s">
        <v>13</v>
      </c>
      <c r="Q8" s="401"/>
      <c r="R8" s="397" t="s">
        <v>14</v>
      </c>
      <c r="S8" s="398"/>
      <c r="T8" s="394" t="s">
        <v>15</v>
      </c>
      <c r="U8" s="395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9" t="str">
        <f>IF(F9="","",IF(F9&gt;G9,1,0))</f>
        <v/>
      </c>
      <c r="AC9" s="9" t="str">
        <f>IF(G9="","",IF(G9&gt;F9,1,0))</f>
        <v/>
      </c>
      <c r="AD9" s="9" t="str">
        <f>IF(H9="","",IF(H9&gt;I9,1,0))</f>
        <v/>
      </c>
      <c r="AE9" s="9" t="str">
        <f>IF(I9="","",IF(I9&gt;H9,1,0))</f>
        <v/>
      </c>
      <c r="AF9" s="9" t="str">
        <f>IF(J9="","",IF(J9&gt;K9,1,0))</f>
        <v/>
      </c>
      <c r="AG9" s="9" t="str">
        <f>IF(K9="","",IF(K9&gt;J9,1,0))</f>
        <v/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9" t="str">
        <f>IF(F10="","",IF(F10&gt;G10,1,0))</f>
        <v/>
      </c>
      <c r="AC10" s="9" t="str">
        <f>IF(G10="","",IF(G10&gt;F10,1,0))</f>
        <v/>
      </c>
      <c r="AD10" s="9" t="str">
        <f>IF(H10="","",IF(H10&gt;I10,1,0))</f>
        <v/>
      </c>
      <c r="AE10" s="9" t="str">
        <f>IF(I10="","",IF(I10&gt;H10,1,0))</f>
        <v/>
      </c>
      <c r="AF10" s="9" t="str">
        <f>IF(J10="","",IF(J10&gt;K10,1,0))</f>
        <v/>
      </c>
      <c r="AG10" s="9" t="str">
        <f>IF(K10="","",IF(K10&gt;J10,1,0))</f>
        <v/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94" t="s">
        <v>16</v>
      </c>
      <c r="C12" s="399"/>
      <c r="D12" s="399"/>
      <c r="E12" s="395"/>
      <c r="F12" s="400" t="s">
        <v>8</v>
      </c>
      <c r="G12" s="401"/>
      <c r="H12" s="397" t="s">
        <v>9</v>
      </c>
      <c r="I12" s="401"/>
      <c r="J12" s="397" t="s">
        <v>10</v>
      </c>
      <c r="K12" s="401"/>
      <c r="L12" s="397" t="s">
        <v>11</v>
      </c>
      <c r="M12" s="401"/>
      <c r="N12" s="397" t="s">
        <v>12</v>
      </c>
      <c r="O12" s="401"/>
      <c r="P12" s="397" t="s">
        <v>13</v>
      </c>
      <c r="Q12" s="401"/>
      <c r="R12" s="397" t="s">
        <v>14</v>
      </c>
      <c r="S12" s="398"/>
      <c r="T12" s="394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9" t="str">
        <f>IF(F13="","",IF(F13&gt;G13,1,0))</f>
        <v/>
      </c>
      <c r="AC13" s="9" t="str">
        <f>IF(G13="","",IF(G13&gt;F13,1,0))</f>
        <v/>
      </c>
      <c r="AD13" s="9" t="str">
        <f>IF(H13="","",IF(H13&gt;I13,1,0))</f>
        <v/>
      </c>
      <c r="AE13" s="9" t="str">
        <f>IF(I13="","",IF(I13&gt;H13,1,0))</f>
        <v/>
      </c>
      <c r="AF13" s="9" t="str">
        <f>IF(J13="","",IF(J13&gt;K13,1,0))</f>
        <v/>
      </c>
      <c r="AG13" s="9" t="str">
        <f>IF(K13="","",IF(K13&gt;J13,1,0))</f>
        <v/>
      </c>
      <c r="AH13" s="9" t="str">
        <f>IF(L13="","",IF(L13&gt;M13,1,0))</f>
        <v/>
      </c>
      <c r="AI13" s="9" t="str">
        <f>IF(M13="","",IF(M13&gt;L13,1,0))</f>
        <v/>
      </c>
      <c r="AJ13" s="9" t="str">
        <f>IF(N13="","",IF(N13&gt;O13,1,0))</f>
        <v/>
      </c>
      <c r="AK13" s="9" t="str">
        <f>IF(O13="","",IF(O13&gt;N13,1,0))</f>
        <v/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9" t="str">
        <f>IF(F14="","",IF(F14&gt;G14,1,0))</f>
        <v/>
      </c>
      <c r="AC14" s="9" t="str">
        <f>IF(G14="","",IF(G14&gt;F14,1,0))</f>
        <v/>
      </c>
      <c r="AD14" s="9" t="str">
        <f>IF(H14="","",IF(H14&gt;I14,1,0))</f>
        <v/>
      </c>
      <c r="AE14" s="9" t="str">
        <f>IF(I14="","",IF(I14&gt;H14,1,0))</f>
        <v/>
      </c>
      <c r="AF14" s="9" t="str">
        <f>IF(J14="","",IF(J14&gt;K14,1,0))</f>
        <v/>
      </c>
      <c r="AG14" s="9" t="str">
        <f>IF(K14="","",IF(K14&gt;J14,1,0))</f>
        <v/>
      </c>
      <c r="AH14" s="9" t="str">
        <f>IF(L14="","",IF(L14&gt;M14,1,0))</f>
        <v/>
      </c>
      <c r="AI14" s="9" t="str">
        <f>IF(M14="","",IF(M14&gt;L14,1,0))</f>
        <v/>
      </c>
      <c r="AJ14" s="9" t="str">
        <f>IF(N14="","",IF(N14&gt;O14,1,0))</f>
        <v/>
      </c>
      <c r="AK14" s="9" t="str">
        <f>IF(O14="","",IF(O14&gt;N14,1,0))</f>
        <v/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9"/>
      <c r="D16" s="399"/>
      <c r="E16" s="395"/>
      <c r="F16" s="400" t="s">
        <v>8</v>
      </c>
      <c r="G16" s="401"/>
      <c r="H16" s="397" t="s">
        <v>9</v>
      </c>
      <c r="I16" s="401"/>
      <c r="J16" s="397" t="s">
        <v>10</v>
      </c>
      <c r="K16" s="401"/>
      <c r="L16" s="397" t="s">
        <v>11</v>
      </c>
      <c r="M16" s="401"/>
      <c r="N16" s="397" t="s">
        <v>12</v>
      </c>
      <c r="O16" s="401"/>
      <c r="P16" s="397" t="s">
        <v>13</v>
      </c>
      <c r="Q16" s="401"/>
      <c r="R16" s="397" t="s">
        <v>14</v>
      </c>
      <c r="S16" s="398"/>
      <c r="T16" s="394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9" t="str">
        <f>IF(F17="","",IF(F17&gt;G17,1,0))</f>
        <v/>
      </c>
      <c r="AC17" s="9" t="str">
        <f>IF(G17="","",IF(G17&gt;F17,1,0))</f>
        <v/>
      </c>
      <c r="AD17" s="9" t="str">
        <f>IF(H17="","",IF(H17&gt;I17,1,0))</f>
        <v/>
      </c>
      <c r="AE17" s="9" t="str">
        <f>IF(I17="","",IF(I17&gt;H17,1,0))</f>
        <v/>
      </c>
      <c r="AF17" s="9" t="str">
        <f>IF(J17="","",IF(J17&gt;K17,1,0))</f>
        <v/>
      </c>
      <c r="AG17" s="9" t="str">
        <f>IF(K17="","",IF(K17&gt;J17,1,0))</f>
        <v/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9" t="str">
        <f>IF(F18="","",IF(F18&gt;G18,1,0))</f>
        <v/>
      </c>
      <c r="AC18" s="9" t="str">
        <f>IF(G18="","",IF(G18&gt;F18,1,0))</f>
        <v/>
      </c>
      <c r="AD18" s="9" t="str">
        <f>IF(H18="","",IF(H18&gt;I18,1,0))</f>
        <v/>
      </c>
      <c r="AE18" s="9" t="str">
        <f>IF(I18="","",IF(I18&gt;H18,1,0))</f>
        <v/>
      </c>
      <c r="AF18" s="9" t="str">
        <f>IF(J18="","",IF(J18&gt;K18,1,0))</f>
        <v/>
      </c>
      <c r="AG18" s="9" t="str">
        <f>IF(K18="","",IF(K18&gt;J18,1,0))</f>
        <v/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187</v>
      </c>
    </row>
    <row r="21" spans="2:41"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B1:AU27"/>
  <sheetViews>
    <sheetView showGridLines="0" workbookViewId="0">
      <selection activeCell="E3" sqref="B3:T34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78" t="s">
        <v>0</v>
      </c>
      <c r="C1" s="578"/>
      <c r="D1" s="578"/>
      <c r="E1" s="3" t="s">
        <v>83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23" t="s">
        <v>1</v>
      </c>
      <c r="R1" s="423"/>
      <c r="S1" s="423"/>
      <c r="T1" s="423"/>
      <c r="U1" s="42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579" t="s">
        <v>3</v>
      </c>
      <c r="D2" s="579"/>
      <c r="E2" s="580"/>
      <c r="F2" s="430">
        <v>1</v>
      </c>
      <c r="G2" s="428"/>
      <c r="H2" s="429">
        <v>2</v>
      </c>
      <c r="I2" s="428"/>
      <c r="J2" s="429">
        <v>3</v>
      </c>
      <c r="K2" s="428"/>
      <c r="L2" s="429">
        <v>4</v>
      </c>
      <c r="M2" s="430"/>
      <c r="N2" s="431" t="s">
        <v>4</v>
      </c>
      <c r="O2" s="432"/>
      <c r="P2" s="433" t="s">
        <v>76</v>
      </c>
      <c r="Q2" s="434"/>
      <c r="R2" s="435" t="s">
        <v>5</v>
      </c>
      <c r="S2" s="435"/>
      <c r="T2" s="100" t="s">
        <v>6</v>
      </c>
      <c r="W2" s="6">
        <v>1</v>
      </c>
      <c r="X2" s="417" t="str">
        <f>IF(ISERROR(INDEX($C$3:$C$6,MATCH(W2,$T$3:$T$6,0))),"",(INDEX($C$3:$C$6,MATCH(W2,$T$3:$T$6,0))))</f>
        <v/>
      </c>
      <c r="Y2" s="418"/>
      <c r="Z2" s="419"/>
      <c r="AB2" s="420" t="s">
        <v>77</v>
      </c>
      <c r="AC2" s="420"/>
      <c r="AD2" s="420"/>
      <c r="AE2" s="420"/>
      <c r="AG2" s="5" t="s">
        <v>78</v>
      </c>
      <c r="AK2" s="421" t="s">
        <v>79</v>
      </c>
      <c r="AL2" s="421"/>
      <c r="AP2" s="5" t="s">
        <v>80</v>
      </c>
    </row>
    <row r="3" spans="2:47" ht="24" customHeight="1">
      <c r="B3" s="172">
        <v>1</v>
      </c>
      <c r="C3" s="576" t="str">
        <f>IF(GROUPS!J4="","",GROUPS!J4)</f>
        <v/>
      </c>
      <c r="D3" s="576"/>
      <c r="E3" s="577"/>
      <c r="F3" s="169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413" t="str">
        <f>IF(ISERROR(IF(AND(T9="",T13="",T17=""),"",SUM(AB3:AD3)+(N3-O3)/1000)+(AK3/10000)),"",IF(AND(T9="",T13="",T17=""),"",SUM(AB3:AD3)+(N3-O3)/1000)+(AK3/10000)+(AG3/100000))</f>
        <v/>
      </c>
      <c r="S3" s="413"/>
      <c r="T3" s="112" t="str">
        <f>IF(ISERROR(IF(C3="","",RANK(R3,$R$3:$S$6,0))),"",IF(C3="","",RANK(R3,$R$3:$S$6,0)))</f>
        <v/>
      </c>
      <c r="U3" s="8"/>
      <c r="V3" s="8"/>
      <c r="W3" s="6">
        <v>2</v>
      </c>
      <c r="X3" s="417" t="str">
        <f t="shared" ref="X3:X5" si="0">IF(ISERROR(INDEX($C$3:$C$6,MATCH(W3,$T$3:$T$6,0))),"",(INDEX($C$3:$C$6,MATCH(W3,$T$3:$T$6,0))))</f>
        <v/>
      </c>
      <c r="Y3" s="418"/>
      <c r="Z3" s="419"/>
      <c r="AB3" s="9" t="str">
        <f>IF(H3="","",IF(H3&gt;I3,2,1))</f>
        <v/>
      </c>
      <c r="AC3" s="9" t="str">
        <f>IF(J3="","",IF(J3&gt;K3,2,1))</f>
        <v/>
      </c>
      <c r="AD3" s="9" t="str">
        <f>IF(L3="","",IF(L3&gt;M3,2,1))</f>
        <v/>
      </c>
      <c r="AE3" s="168"/>
      <c r="AG3" s="10">
        <f>SUM(AH3:AJ3)</f>
        <v>0</v>
      </c>
      <c r="AH3" s="9">
        <f>F9+H9+J9+L9+N9+P9+R9</f>
        <v>0</v>
      </c>
      <c r="AI3" s="9">
        <f>F13+H13+J13+L13+N13+P13+R13</f>
        <v>0</v>
      </c>
      <c r="AJ3" s="9">
        <f>F17+H17+J17+L17+N17+P17+R17</f>
        <v>0</v>
      </c>
      <c r="AK3" s="408">
        <f>SUM(AH3:AJ3)-SUM(AM3:AO3)</f>
        <v>0</v>
      </c>
      <c r="AL3" s="409"/>
      <c r="AM3" s="9">
        <f>AH5</f>
        <v>0</v>
      </c>
      <c r="AN3" s="9">
        <f>AI4</f>
        <v>0</v>
      </c>
      <c r="AO3" s="9">
        <f>AJ6</f>
        <v>0</v>
      </c>
      <c r="AP3" s="8">
        <f>SUM(AM3:AO3)</f>
        <v>0</v>
      </c>
    </row>
    <row r="4" spans="2:47" ht="24" customHeight="1">
      <c r="B4" s="172">
        <v>2</v>
      </c>
      <c r="C4" s="576" t="str">
        <f>IF(GROUPS!J5="","",GROUPS!J5)</f>
        <v/>
      </c>
      <c r="D4" s="576"/>
      <c r="E4" s="577"/>
      <c r="F4" s="170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413" t="str">
        <f>IF(ISERROR(IF(AND(T10="",U13="",U18=""),"",SUM(AB4:AD4)+(N4-O4)/1000)+(AK4/10000)+(AG4/100000)),"",IF(AND(T10="",U13="",U18=""),"",SUM(AB4:AD4)+(N4-O4)/1000)+(AK4/10000)+(AG4/100000))</f>
        <v/>
      </c>
      <c r="S4" s="413"/>
      <c r="T4" s="112" t="str">
        <f>IF(ISERROR(IF(C4="","",RANK(R4,$R$3:$S$6,0))),"",IF(C4="","",RANK(R4,$R$3:$S$6,0)))</f>
        <v/>
      </c>
      <c r="U4" s="8"/>
      <c r="V4" s="8"/>
      <c r="W4" s="6">
        <v>3</v>
      </c>
      <c r="X4" s="414" t="str">
        <f t="shared" si="0"/>
        <v/>
      </c>
      <c r="Y4" s="415"/>
      <c r="Z4" s="416"/>
      <c r="AB4" s="9" t="str">
        <f>IF(F4="","",IF(F4&gt;G4,2,1))</f>
        <v/>
      </c>
      <c r="AC4" s="9" t="str">
        <f>IF(J4="","",IF(J4&gt;K4,2,1))</f>
        <v/>
      </c>
      <c r="AD4" s="9" t="str">
        <f>IF(L4="","",IF(L4&gt;M4,2,1))</f>
        <v/>
      </c>
      <c r="AE4" s="168"/>
      <c r="AG4" s="10">
        <f t="shared" ref="AG4:AG6" si="1">SUM(AH4:AJ4)</f>
        <v>0</v>
      </c>
      <c r="AH4" s="9">
        <f>F10+H10+J10+L10+N10+P10+R10</f>
        <v>0</v>
      </c>
      <c r="AI4" s="9">
        <f>G13+I13+K13+M13+O13+Q13+S13</f>
        <v>0</v>
      </c>
      <c r="AJ4" s="9">
        <f>G18+I18+K18+M18+O18+Q18+S18</f>
        <v>0</v>
      </c>
      <c r="AK4" s="408">
        <f t="shared" ref="AK4:AK6" si="2">SUM(AH4:AJ4)-SUM(AM4:AO4)</f>
        <v>0</v>
      </c>
      <c r="AL4" s="409"/>
      <c r="AM4" s="9">
        <f>AH6</f>
        <v>0</v>
      </c>
      <c r="AN4" s="9">
        <f>AI3</f>
        <v>0</v>
      </c>
      <c r="AO4" s="9">
        <f>AJ5</f>
        <v>0</v>
      </c>
      <c r="AP4" s="8">
        <f t="shared" ref="AP4:AP6" si="3">SUM(AM4:AO4)</f>
        <v>0</v>
      </c>
    </row>
    <row r="5" spans="2:47" ht="24" customHeight="1">
      <c r="B5" s="172">
        <v>3</v>
      </c>
      <c r="C5" s="576" t="str">
        <f>IF(GROUPS!J6="","",GROUPS!J6)</f>
        <v/>
      </c>
      <c r="D5" s="576"/>
      <c r="E5" s="577"/>
      <c r="F5" s="170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413" t="str">
        <f>IF(ISERROR(IF(AND(U9="",T14="",T18=""),"",SUM(AB5:AD5)+(N5-O5)/1000)+(AK5/10000)+(AG5/100000)),"",IF(AND(U9="",T14="",T18=""),"",SUM(AB5:AD5)+(N5-O5)/1000)+(AK5/10000)+(AG5/100000))</f>
        <v/>
      </c>
      <c r="S5" s="413"/>
      <c r="T5" s="112" t="str">
        <f>IF(ISERROR(IF(C5="","",RANK(R5,$R$3:$S$6,0))),"",IF(C5="","",RANK(R5,$R$3:$S$6,0)))</f>
        <v/>
      </c>
      <c r="U5" s="8"/>
      <c r="V5" s="8"/>
      <c r="W5" s="6">
        <v>4</v>
      </c>
      <c r="X5" s="414" t="str">
        <f t="shared" si="0"/>
        <v/>
      </c>
      <c r="Y5" s="415"/>
      <c r="Z5" s="416"/>
      <c r="AB5" s="9" t="str">
        <f t="shared" ref="AB5:AB6" si="4">IF(F5="","",IF(F5&gt;G5,2,1))</f>
        <v/>
      </c>
      <c r="AC5" s="9" t="str">
        <f>IF(H5="","",IF(H5&gt;I5,2,1))</f>
        <v/>
      </c>
      <c r="AD5" s="9" t="str">
        <f>IF(L5="","",IF(L5&gt;M5,2,1))</f>
        <v/>
      </c>
      <c r="AE5" s="168"/>
      <c r="AG5" s="10">
        <f t="shared" si="1"/>
        <v>0</v>
      </c>
      <c r="AH5" s="9">
        <f>G9+I9+K9+M9+O9+Q9+S9</f>
        <v>0</v>
      </c>
      <c r="AI5" s="9">
        <f>F14+H14+J14+L14+N14+P14+R14</f>
        <v>0</v>
      </c>
      <c r="AJ5" s="9">
        <f>F18+H18+J18+L18+N18+P18+R18</f>
        <v>0</v>
      </c>
      <c r="AK5" s="408">
        <f t="shared" si="2"/>
        <v>0</v>
      </c>
      <c r="AL5" s="409"/>
      <c r="AM5" s="9">
        <f>AH3</f>
        <v>0</v>
      </c>
      <c r="AN5" s="9">
        <f>AI6</f>
        <v>0</v>
      </c>
      <c r="AO5" s="9">
        <f>AJ4</f>
        <v>0</v>
      </c>
      <c r="AP5" s="8">
        <f t="shared" si="3"/>
        <v>0</v>
      </c>
    </row>
    <row r="6" spans="2:47" ht="24" customHeight="1" thickBot="1">
      <c r="B6" s="173">
        <v>4</v>
      </c>
      <c r="C6" s="581" t="str">
        <f>IF(GROUPS!J7="","",GROUPS!J7)</f>
        <v/>
      </c>
      <c r="D6" s="581"/>
      <c r="E6" s="582"/>
      <c r="F6" s="171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407" t="str">
        <f>IF(ISERROR(IF(AND(U10="",U14="",U17=""),"",SUM(AB6:AD6)+(N6-O6)/1000)+(AK6/10000)+(AG6/100000)),"",IF(AND(U10="",U14="",U17=""),"",SUM(AB6:AD6)+(N6-O6)/1000)+(AK6/10000)+(AG6/100000))</f>
        <v/>
      </c>
      <c r="S6" s="407"/>
      <c r="T6" s="126" t="str">
        <f>IF(ISERROR(IF(C6="","",RANK(R6,$R$3:$S$6,0))),"",IF(C6="","",RANK(R6,$R$3:$S$6,0)))</f>
        <v/>
      </c>
      <c r="AB6" s="9" t="str">
        <f t="shared" si="4"/>
        <v/>
      </c>
      <c r="AC6" s="9" t="str">
        <f>IF(H6="","",IF(H6&gt;I6,2,1))</f>
        <v/>
      </c>
      <c r="AD6" s="9" t="str">
        <f>IF(J6="","",IF(J6&gt;K6,2,1))</f>
        <v/>
      </c>
      <c r="AE6" s="168"/>
      <c r="AG6" s="10">
        <f t="shared" si="1"/>
        <v>0</v>
      </c>
      <c r="AH6" s="9">
        <f>G10+I10+K10+M10+O10+Q10+S10</f>
        <v>0</v>
      </c>
      <c r="AI6" s="9">
        <f>G14+I14+K14+M14+O14+Q14+S14</f>
        <v>0</v>
      </c>
      <c r="AJ6" s="9">
        <f>G17+I17+K17+M17+O17+Q17+S17</f>
        <v>0</v>
      </c>
      <c r="AK6" s="408">
        <f t="shared" si="2"/>
        <v>0</v>
      </c>
      <c r="AL6" s="409"/>
      <c r="AM6" s="9">
        <f>AH4</f>
        <v>0</v>
      </c>
      <c r="AN6" s="9">
        <f>AI5</f>
        <v>0</v>
      </c>
      <c r="AO6" s="9">
        <f>AJ3</f>
        <v>0</v>
      </c>
      <c r="AP6" s="8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94" t="s">
        <v>7</v>
      </c>
      <c r="C8" s="399"/>
      <c r="D8" s="399"/>
      <c r="E8" s="395"/>
      <c r="F8" s="400" t="s">
        <v>8</v>
      </c>
      <c r="G8" s="401"/>
      <c r="H8" s="397" t="s">
        <v>9</v>
      </c>
      <c r="I8" s="401"/>
      <c r="J8" s="397" t="s">
        <v>10</v>
      </c>
      <c r="K8" s="401"/>
      <c r="L8" s="397" t="s">
        <v>11</v>
      </c>
      <c r="M8" s="401"/>
      <c r="N8" s="397" t="s">
        <v>12</v>
      </c>
      <c r="O8" s="401"/>
      <c r="P8" s="397" t="s">
        <v>13</v>
      </c>
      <c r="Q8" s="401"/>
      <c r="R8" s="397" t="s">
        <v>14</v>
      </c>
      <c r="S8" s="398"/>
      <c r="T8" s="394" t="s">
        <v>15</v>
      </c>
      <c r="U8" s="395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9" t="str">
        <f>IF(F9="","",IF(F9&gt;G9,1,0))</f>
        <v/>
      </c>
      <c r="AC9" s="9" t="str">
        <f>IF(G9="","",IF(G9&gt;F9,1,0))</f>
        <v/>
      </c>
      <c r="AD9" s="9" t="str">
        <f>IF(H9="","",IF(H9&gt;I9,1,0))</f>
        <v/>
      </c>
      <c r="AE9" s="9" t="str">
        <f>IF(I9="","",IF(I9&gt;H9,1,0))</f>
        <v/>
      </c>
      <c r="AF9" s="9" t="str">
        <f>IF(J9="","",IF(J9&gt;K9,1,0))</f>
        <v/>
      </c>
      <c r="AG9" s="9" t="str">
        <f>IF(K9="","",IF(K9&gt;J9,1,0))</f>
        <v/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9" t="str">
        <f>IF(F10="","",IF(F10&gt;G10,1,0))</f>
        <v/>
      </c>
      <c r="AC10" s="9" t="str">
        <f>IF(G10="","",IF(G10&gt;F10,1,0))</f>
        <v/>
      </c>
      <c r="AD10" s="9" t="str">
        <f>IF(H10="","",IF(H10&gt;I10,1,0))</f>
        <v/>
      </c>
      <c r="AE10" s="9" t="str">
        <f>IF(I10="","",IF(I10&gt;H10,1,0))</f>
        <v/>
      </c>
      <c r="AF10" s="9" t="str">
        <f>IF(J10="","",IF(J10&gt;K10,1,0))</f>
        <v/>
      </c>
      <c r="AG10" s="9" t="str">
        <f>IF(K10="","",IF(K10&gt;J10,1,0))</f>
        <v/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94" t="s">
        <v>16</v>
      </c>
      <c r="C12" s="399"/>
      <c r="D12" s="399"/>
      <c r="E12" s="395"/>
      <c r="F12" s="400" t="s">
        <v>8</v>
      </c>
      <c r="G12" s="401"/>
      <c r="H12" s="397" t="s">
        <v>9</v>
      </c>
      <c r="I12" s="401"/>
      <c r="J12" s="397" t="s">
        <v>10</v>
      </c>
      <c r="K12" s="401"/>
      <c r="L12" s="397" t="s">
        <v>11</v>
      </c>
      <c r="M12" s="401"/>
      <c r="N12" s="397" t="s">
        <v>12</v>
      </c>
      <c r="O12" s="401"/>
      <c r="P12" s="397" t="s">
        <v>13</v>
      </c>
      <c r="Q12" s="401"/>
      <c r="R12" s="397" t="s">
        <v>14</v>
      </c>
      <c r="S12" s="398"/>
      <c r="T12" s="394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9" t="str">
        <f>IF(F13="","",IF(F13&gt;G13,1,0))</f>
        <v/>
      </c>
      <c r="AC13" s="9" t="str">
        <f>IF(G13="","",IF(G13&gt;F13,1,0))</f>
        <v/>
      </c>
      <c r="AD13" s="9" t="str">
        <f>IF(H13="","",IF(H13&gt;I13,1,0))</f>
        <v/>
      </c>
      <c r="AE13" s="9" t="str">
        <f>IF(I13="","",IF(I13&gt;H13,1,0))</f>
        <v/>
      </c>
      <c r="AF13" s="9" t="str">
        <f>IF(J13="","",IF(J13&gt;K13,1,0))</f>
        <v/>
      </c>
      <c r="AG13" s="9" t="str">
        <f>IF(K13="","",IF(K13&gt;J13,1,0))</f>
        <v/>
      </c>
      <c r="AH13" s="9" t="str">
        <f>IF(L13="","",IF(L13&gt;M13,1,0))</f>
        <v/>
      </c>
      <c r="AI13" s="9" t="str">
        <f>IF(M13="","",IF(M13&gt;L13,1,0))</f>
        <v/>
      </c>
      <c r="AJ13" s="9" t="str">
        <f>IF(N13="","",IF(N13&gt;O13,1,0))</f>
        <v/>
      </c>
      <c r="AK13" s="9" t="str">
        <f>IF(O13="","",IF(O13&gt;N13,1,0))</f>
        <v/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9" t="str">
        <f>IF(F14="","",IF(F14&gt;G14,1,0))</f>
        <v/>
      </c>
      <c r="AC14" s="9" t="str">
        <f>IF(G14="","",IF(G14&gt;F14,1,0))</f>
        <v/>
      </c>
      <c r="AD14" s="9" t="str">
        <f>IF(H14="","",IF(H14&gt;I14,1,0))</f>
        <v/>
      </c>
      <c r="AE14" s="9" t="str">
        <f>IF(I14="","",IF(I14&gt;H14,1,0))</f>
        <v/>
      </c>
      <c r="AF14" s="9" t="str">
        <f>IF(J14="","",IF(J14&gt;K14,1,0))</f>
        <v/>
      </c>
      <c r="AG14" s="9" t="str">
        <f>IF(K14="","",IF(K14&gt;J14,1,0))</f>
        <v/>
      </c>
      <c r="AH14" s="9" t="str">
        <f>IF(L14="","",IF(L14&gt;M14,1,0))</f>
        <v/>
      </c>
      <c r="AI14" s="9" t="str">
        <f>IF(M14="","",IF(M14&gt;L14,1,0))</f>
        <v/>
      </c>
      <c r="AJ14" s="9" t="str">
        <f>IF(N14="","",IF(N14&gt;O14,1,0))</f>
        <v/>
      </c>
      <c r="AK14" s="9" t="str">
        <f>IF(O14="","",IF(O14&gt;N14,1,0))</f>
        <v/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9"/>
      <c r="D16" s="399"/>
      <c r="E16" s="395"/>
      <c r="F16" s="400" t="s">
        <v>8</v>
      </c>
      <c r="G16" s="401"/>
      <c r="H16" s="397" t="s">
        <v>9</v>
      </c>
      <c r="I16" s="401"/>
      <c r="J16" s="397" t="s">
        <v>10</v>
      </c>
      <c r="K16" s="401"/>
      <c r="L16" s="397" t="s">
        <v>11</v>
      </c>
      <c r="M16" s="401"/>
      <c r="N16" s="397" t="s">
        <v>12</v>
      </c>
      <c r="O16" s="401"/>
      <c r="P16" s="397" t="s">
        <v>13</v>
      </c>
      <c r="Q16" s="401"/>
      <c r="R16" s="397" t="s">
        <v>14</v>
      </c>
      <c r="S16" s="398"/>
      <c r="T16" s="394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9" t="str">
        <f>IF(F17="","",IF(F17&gt;G17,1,0))</f>
        <v/>
      </c>
      <c r="AC17" s="9" t="str">
        <f>IF(G17="","",IF(G17&gt;F17,1,0))</f>
        <v/>
      </c>
      <c r="AD17" s="9" t="str">
        <f>IF(H17="","",IF(H17&gt;I17,1,0))</f>
        <v/>
      </c>
      <c r="AE17" s="9" t="str">
        <f>IF(I17="","",IF(I17&gt;H17,1,0))</f>
        <v/>
      </c>
      <c r="AF17" s="9" t="str">
        <f>IF(J17="","",IF(J17&gt;K17,1,0))</f>
        <v/>
      </c>
      <c r="AG17" s="9" t="str">
        <f>IF(K17="","",IF(K17&gt;J17,1,0))</f>
        <v/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9" t="str">
        <f>IF(F18="","",IF(F18&gt;G18,1,0))</f>
        <v/>
      </c>
      <c r="AC18" s="9" t="str">
        <f>IF(G18="","",IF(G18&gt;F18,1,0))</f>
        <v/>
      </c>
      <c r="AD18" s="9" t="str">
        <f>IF(H18="","",IF(H18&gt;I18,1,0))</f>
        <v/>
      </c>
      <c r="AE18" s="9" t="str">
        <f>IF(I18="","",IF(I18&gt;H18,1,0))</f>
        <v/>
      </c>
      <c r="AF18" s="9" t="str">
        <f>IF(J18="","",IF(J18&gt;K18,1,0))</f>
        <v/>
      </c>
      <c r="AG18" s="9" t="str">
        <f>IF(K18="","",IF(K18&gt;J18,1,0))</f>
        <v/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187</v>
      </c>
    </row>
    <row r="21" spans="2:41"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zoomScale="90" zoomScaleNormal="90" workbookViewId="0">
      <selection activeCell="E3" sqref="B3:T34"/>
    </sheetView>
  </sheetViews>
  <sheetFormatPr defaultRowHeight="14.25"/>
  <cols>
    <col min="1" max="1" width="1.332031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36" t="s">
        <v>124</v>
      </c>
      <c r="F2" s="537"/>
      <c r="G2" s="537"/>
      <c r="H2" s="537"/>
      <c r="I2" s="537"/>
      <c r="J2" s="537"/>
      <c r="K2" s="537"/>
      <c r="L2" s="537"/>
      <c r="M2" s="537"/>
      <c r="N2" s="537"/>
      <c r="O2" s="538"/>
    </row>
    <row r="3" spans="1:20" ht="15.75">
      <c r="E3" s="539" t="e">
        <f>IF(#REF!="","",#REF!)</f>
        <v>#REF!</v>
      </c>
      <c r="F3" s="540"/>
      <c r="G3" s="540"/>
      <c r="H3" s="540"/>
      <c r="I3" s="540"/>
      <c r="J3" s="540"/>
      <c r="K3" s="540"/>
      <c r="L3" s="540"/>
      <c r="M3" s="540"/>
      <c r="N3" s="540"/>
      <c r="O3" s="541"/>
    </row>
    <row r="4" spans="1:20" ht="15.75">
      <c r="E4" s="539" t="e">
        <f>IF(#REF!="","",#REF!)</f>
        <v>#REF!</v>
      </c>
      <c r="F4" s="540"/>
      <c r="G4" s="540"/>
      <c r="H4" s="540"/>
      <c r="I4" s="540"/>
      <c r="J4" s="540"/>
      <c r="K4" s="540"/>
      <c r="L4" s="540"/>
      <c r="M4" s="540"/>
      <c r="N4" s="540"/>
      <c r="O4" s="541"/>
    </row>
    <row r="5" spans="1:20" ht="15.75">
      <c r="E5" s="539"/>
      <c r="F5" s="540"/>
      <c r="G5" s="540"/>
      <c r="H5" s="540"/>
      <c r="I5" s="540"/>
      <c r="J5" s="540"/>
      <c r="K5" s="540"/>
      <c r="L5" s="540"/>
      <c r="M5" s="540"/>
      <c r="N5" s="540"/>
      <c r="O5" s="541"/>
    </row>
    <row r="6" spans="1:20" ht="15.75">
      <c r="E6" s="542" t="e">
        <f>IF(#REF!="","",#REF!)</f>
        <v>#REF!</v>
      </c>
      <c r="F6" s="543"/>
      <c r="G6" s="543"/>
      <c r="H6" s="543"/>
      <c r="I6" s="543"/>
      <c r="J6" s="543"/>
      <c r="K6" s="543"/>
      <c r="L6" s="543"/>
      <c r="M6" s="543"/>
      <c r="N6" s="543"/>
      <c r="O6" s="544"/>
    </row>
    <row r="7" spans="1:20" ht="16.149999999999999" thickBot="1">
      <c r="E7" s="545" t="e">
        <f>IF(#REF!="","",#REF!)</f>
        <v>#REF!</v>
      </c>
      <c r="F7" s="546"/>
      <c r="G7" s="546"/>
      <c r="H7" s="546"/>
      <c r="I7" s="546"/>
      <c r="J7" s="546"/>
      <c r="K7" s="546"/>
      <c r="L7" s="546"/>
      <c r="M7" s="546"/>
      <c r="N7" s="546"/>
      <c r="O7" s="547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128</v>
      </c>
      <c r="C10" s="448" t="s">
        <v>155</v>
      </c>
      <c r="D10" s="448"/>
      <c r="E10" s="448"/>
      <c r="F10" s="448"/>
      <c r="G10" s="448"/>
      <c r="H10" s="448"/>
      <c r="I10" s="225"/>
      <c r="J10" s="225"/>
      <c r="K10" s="448" t="s">
        <v>129</v>
      </c>
      <c r="L10" s="448"/>
      <c r="M10" s="448"/>
      <c r="N10" s="448"/>
      <c r="O10" s="448"/>
      <c r="P10" s="448"/>
      <c r="Q10" s="448" t="s">
        <v>130</v>
      </c>
      <c r="R10" s="448"/>
      <c r="S10" s="448"/>
      <c r="T10" s="226" t="s">
        <v>131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48"/>
      <c r="L11" s="448"/>
      <c r="M11" s="448"/>
      <c r="N11" s="448"/>
      <c r="O11" s="448"/>
      <c r="P11" s="448"/>
      <c r="Q11" s="448"/>
      <c r="R11" s="448"/>
      <c r="S11" s="448"/>
      <c r="T11" s="227"/>
    </row>
    <row r="12" spans="1:20">
      <c r="B12" s="225"/>
      <c r="C12" s="225"/>
      <c r="D12" s="529" t="s">
        <v>132</v>
      </c>
      <c r="E12" s="529"/>
      <c r="F12" s="529"/>
      <c r="G12" s="529"/>
      <c r="H12" s="226">
        <v>5</v>
      </c>
      <c r="I12" s="225"/>
      <c r="J12" s="225"/>
      <c r="K12" s="530" t="s">
        <v>133</v>
      </c>
      <c r="L12" s="531"/>
      <c r="M12" s="531"/>
      <c r="N12" s="531"/>
      <c r="O12" s="531"/>
      <c r="P12" s="532"/>
      <c r="Q12" s="448" t="s">
        <v>134</v>
      </c>
      <c r="R12" s="448"/>
      <c r="S12" s="448"/>
      <c r="T12" s="448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33" t="s">
        <v>135</v>
      </c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5"/>
      <c r="P15" s="518" t="s">
        <v>136</v>
      </c>
      <c r="Q15" s="519"/>
      <c r="R15" s="520"/>
      <c r="S15" s="524" t="s">
        <v>137</v>
      </c>
      <c r="T15" s="526" t="s">
        <v>138</v>
      </c>
    </row>
    <row r="16" spans="1:20" s="1" customFormat="1" ht="29" customHeight="1" thickBot="1">
      <c r="B16" s="228" t="s">
        <v>139</v>
      </c>
      <c r="C16" s="229"/>
      <c r="D16" s="230">
        <v>1</v>
      </c>
      <c r="E16" s="528">
        <v>2</v>
      </c>
      <c r="F16" s="528"/>
      <c r="G16" s="303">
        <v>3</v>
      </c>
      <c r="H16" s="528">
        <v>4</v>
      </c>
      <c r="I16" s="528"/>
      <c r="J16" s="528">
        <v>5</v>
      </c>
      <c r="K16" s="528"/>
      <c r="L16" s="528"/>
      <c r="M16" s="528"/>
      <c r="N16" s="303">
        <v>6</v>
      </c>
      <c r="O16" s="231">
        <v>7</v>
      </c>
      <c r="P16" s="521"/>
      <c r="Q16" s="522"/>
      <c r="R16" s="523"/>
      <c r="S16" s="525"/>
      <c r="T16" s="527"/>
    </row>
    <row r="17" spans="2:20" ht="14.45" customHeight="1">
      <c r="B17" s="500" t="str">
        <f>IF(IV!C9="","",IV!C9)</f>
        <v/>
      </c>
      <c r="C17" s="501"/>
      <c r="D17" s="506" t="str">
        <f>IF(IV!F9="","",IV!F9)</f>
        <v/>
      </c>
      <c r="E17" s="509" t="str">
        <f>IF(IV!H9="","",IV!H9)</f>
        <v/>
      </c>
      <c r="F17" s="510"/>
      <c r="G17" s="548" t="str">
        <f>IF(IV!J9="","",IV!J9)</f>
        <v/>
      </c>
      <c r="H17" s="548" t="str">
        <f>IF(IV!L9="","",IV!L9)</f>
        <v/>
      </c>
      <c r="I17" s="548"/>
      <c r="J17" s="548" t="str">
        <f>IF(IV!N9="","",IV!N9)</f>
        <v/>
      </c>
      <c r="K17" s="548"/>
      <c r="L17" s="548"/>
      <c r="M17" s="548"/>
      <c r="N17" s="548" t="str">
        <f>IF(IV!P9="","",IV!P9)</f>
        <v/>
      </c>
      <c r="O17" s="551" t="str">
        <f>IF(IV!R9="","",IV!R9)</f>
        <v/>
      </c>
      <c r="P17" s="554" t="str">
        <f>IF(IV!T9="","",IV!T9)</f>
        <v/>
      </c>
      <c r="Q17" s="555"/>
      <c r="R17" s="556"/>
      <c r="S17" s="569"/>
      <c r="T17" s="232" t="s">
        <v>140</v>
      </c>
    </row>
    <row r="18" spans="2:20" ht="14.45" customHeight="1">
      <c r="B18" s="502"/>
      <c r="C18" s="503"/>
      <c r="D18" s="507"/>
      <c r="E18" s="511"/>
      <c r="F18" s="512"/>
      <c r="G18" s="549"/>
      <c r="H18" s="549"/>
      <c r="I18" s="549"/>
      <c r="J18" s="549"/>
      <c r="K18" s="549"/>
      <c r="L18" s="549"/>
      <c r="M18" s="549"/>
      <c r="N18" s="549"/>
      <c r="O18" s="552"/>
      <c r="P18" s="557"/>
      <c r="Q18" s="558"/>
      <c r="R18" s="559"/>
      <c r="S18" s="570"/>
      <c r="T18" s="233" t="s">
        <v>141</v>
      </c>
    </row>
    <row r="19" spans="2:20" ht="14.45" customHeight="1">
      <c r="B19" s="502"/>
      <c r="C19" s="503"/>
      <c r="D19" s="507"/>
      <c r="E19" s="511"/>
      <c r="F19" s="512"/>
      <c r="G19" s="549"/>
      <c r="H19" s="549"/>
      <c r="I19" s="549"/>
      <c r="J19" s="549"/>
      <c r="K19" s="549"/>
      <c r="L19" s="549"/>
      <c r="M19" s="549"/>
      <c r="N19" s="549"/>
      <c r="O19" s="552"/>
      <c r="P19" s="557"/>
      <c r="Q19" s="558"/>
      <c r="R19" s="559"/>
      <c r="S19" s="570"/>
      <c r="T19" s="233"/>
    </row>
    <row r="20" spans="2:20" ht="15" customHeight="1" thickBot="1">
      <c r="B20" s="504"/>
      <c r="C20" s="505"/>
      <c r="D20" s="508"/>
      <c r="E20" s="513"/>
      <c r="F20" s="514"/>
      <c r="G20" s="550"/>
      <c r="H20" s="550"/>
      <c r="I20" s="550"/>
      <c r="J20" s="550"/>
      <c r="K20" s="550"/>
      <c r="L20" s="550"/>
      <c r="M20" s="550"/>
      <c r="N20" s="550"/>
      <c r="O20" s="553"/>
      <c r="P20" s="560"/>
      <c r="Q20" s="561"/>
      <c r="R20" s="562"/>
      <c r="S20" s="571"/>
      <c r="T20" s="234" t="s">
        <v>142</v>
      </c>
    </row>
    <row r="21" spans="2:20" ht="14.45" customHeight="1">
      <c r="B21" s="500" t="str">
        <f>IF(IV!E9="","",IV!E9)</f>
        <v/>
      </c>
      <c r="C21" s="501"/>
      <c r="D21" s="506" t="str">
        <f>IF(IV!G9="","",IV!G9)</f>
        <v/>
      </c>
      <c r="E21" s="548" t="str">
        <f>IF(IV!I9="","",IV!I9)</f>
        <v/>
      </c>
      <c r="F21" s="548"/>
      <c r="G21" s="548" t="str">
        <f>IF(IV!K9="","",IV!K9)</f>
        <v/>
      </c>
      <c r="H21" s="548" t="str">
        <f>IF(IV!M9="","",IV!M9)</f>
        <v/>
      </c>
      <c r="I21" s="548"/>
      <c r="J21" s="548" t="str">
        <f>IF(IV!O9="","",IV!O9)</f>
        <v/>
      </c>
      <c r="K21" s="548"/>
      <c r="L21" s="548"/>
      <c r="M21" s="548"/>
      <c r="N21" s="548" t="str">
        <f>IF(IV!Q9="","",IV!Q9)</f>
        <v/>
      </c>
      <c r="O21" s="551" t="str">
        <f>IF(IV!S9="","",IV!S9)</f>
        <v/>
      </c>
      <c r="P21" s="563" t="str">
        <f>IF(IV!U9="","",IV!U9)</f>
        <v/>
      </c>
      <c r="Q21" s="564"/>
      <c r="R21" s="565"/>
      <c r="S21" s="572"/>
      <c r="T21" s="233" t="s">
        <v>140</v>
      </c>
    </row>
    <row r="22" spans="2:20" ht="14.45" customHeight="1">
      <c r="B22" s="502"/>
      <c r="C22" s="503"/>
      <c r="D22" s="507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52"/>
      <c r="P22" s="557"/>
      <c r="Q22" s="558"/>
      <c r="R22" s="559"/>
      <c r="S22" s="570"/>
      <c r="T22" s="233" t="s">
        <v>141</v>
      </c>
    </row>
    <row r="23" spans="2:20" ht="14.45" customHeight="1">
      <c r="B23" s="502"/>
      <c r="C23" s="503"/>
      <c r="D23" s="507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52"/>
      <c r="P23" s="557"/>
      <c r="Q23" s="558"/>
      <c r="R23" s="559"/>
      <c r="S23" s="570"/>
      <c r="T23" s="233"/>
    </row>
    <row r="24" spans="2:20" ht="15" customHeight="1" thickBot="1">
      <c r="B24" s="504"/>
      <c r="C24" s="505"/>
      <c r="D24" s="508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3"/>
      <c r="P24" s="560"/>
      <c r="Q24" s="561"/>
      <c r="R24" s="562"/>
      <c r="S24" s="571"/>
      <c r="T24" s="234" t="s">
        <v>142</v>
      </c>
    </row>
    <row r="26" spans="2:20" ht="14.65" thickBot="1">
      <c r="B26" s="225" t="s">
        <v>154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89" t="s">
        <v>143</v>
      </c>
      <c r="O26" s="489"/>
      <c r="P26" s="489"/>
      <c r="Q26" s="489"/>
      <c r="R26" s="489"/>
      <c r="S26" s="489"/>
      <c r="T26" s="489"/>
    </row>
    <row r="27" spans="2:20" ht="30.75" customHeight="1" thickBot="1">
      <c r="B27" s="490" t="str">
        <f>IF(P17=P21,"",IF(P17&gt;P21,B17,B21))</f>
        <v/>
      </c>
      <c r="C27" s="491"/>
      <c r="D27" s="491"/>
      <c r="E27" s="492"/>
      <c r="F27" s="566" t="s">
        <v>145</v>
      </c>
      <c r="G27" s="567"/>
      <c r="H27" s="496" t="str">
        <f>IF(B27=B17,P17,P21)</f>
        <v/>
      </c>
      <c r="I27" s="497"/>
      <c r="J27" s="236" t="s">
        <v>146</v>
      </c>
      <c r="K27" s="497" t="str">
        <f>IF(H27=P17,P21,P17)</f>
        <v/>
      </c>
      <c r="L27" s="497"/>
      <c r="M27" s="498"/>
      <c r="N27" s="568"/>
      <c r="O27" s="494"/>
      <c r="P27" s="494"/>
      <c r="Q27" s="494"/>
      <c r="R27" s="494"/>
      <c r="S27" s="494"/>
      <c r="T27" s="495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63" t="s">
        <v>147</v>
      </c>
      <c r="C30" s="464"/>
      <c r="D30" s="464"/>
      <c r="E30" s="464"/>
      <c r="F30" s="464"/>
      <c r="G30" s="464"/>
      <c r="H30" s="465"/>
      <c r="I30" s="444" t="s">
        <v>148</v>
      </c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5"/>
    </row>
    <row r="31" spans="2:20">
      <c r="B31" s="466"/>
      <c r="C31" s="467"/>
      <c r="D31" s="468" t="s">
        <v>149</v>
      </c>
      <c r="E31" s="469"/>
      <c r="F31" s="469"/>
      <c r="G31" s="469"/>
      <c r="H31" s="470"/>
      <c r="I31" s="469"/>
      <c r="J31" s="469"/>
      <c r="K31" s="469"/>
      <c r="L31" s="469"/>
      <c r="M31" s="469"/>
      <c r="N31" s="469"/>
      <c r="O31" s="469"/>
      <c r="P31" s="469"/>
      <c r="Q31" s="467"/>
      <c r="R31" s="468" t="s">
        <v>149</v>
      </c>
      <c r="S31" s="469"/>
      <c r="T31" s="470"/>
    </row>
    <row r="32" spans="2:20">
      <c r="B32" s="453"/>
      <c r="C32" s="454"/>
      <c r="D32" s="455" t="s">
        <v>140</v>
      </c>
      <c r="E32" s="456"/>
      <c r="F32" s="456"/>
      <c r="G32" s="456"/>
      <c r="H32" s="457"/>
      <c r="I32" s="456"/>
      <c r="J32" s="456"/>
      <c r="K32" s="456"/>
      <c r="L32" s="456"/>
      <c r="M32" s="456"/>
      <c r="N32" s="456"/>
      <c r="O32" s="456"/>
      <c r="P32" s="456"/>
      <c r="Q32" s="454"/>
      <c r="R32" s="455" t="s">
        <v>140</v>
      </c>
      <c r="S32" s="456"/>
      <c r="T32" s="457"/>
    </row>
    <row r="33" spans="1:20" ht="14.65" thickBot="1">
      <c r="B33" s="458"/>
      <c r="C33" s="459"/>
      <c r="D33" s="460" t="s">
        <v>150</v>
      </c>
      <c r="E33" s="461"/>
      <c r="F33" s="461"/>
      <c r="G33" s="461"/>
      <c r="H33" s="462"/>
      <c r="I33" s="461"/>
      <c r="J33" s="461"/>
      <c r="K33" s="461"/>
      <c r="L33" s="461"/>
      <c r="M33" s="461"/>
      <c r="N33" s="461"/>
      <c r="O33" s="461"/>
      <c r="P33" s="461"/>
      <c r="Q33" s="459"/>
      <c r="R33" s="460" t="s">
        <v>150</v>
      </c>
      <c r="S33" s="461"/>
      <c r="T33" s="462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42" t="s">
        <v>151</v>
      </c>
      <c r="C35" s="443"/>
      <c r="D35" s="443"/>
      <c r="E35" s="443"/>
      <c r="F35" s="443"/>
      <c r="G35" s="443"/>
      <c r="H35" s="444"/>
      <c r="I35" s="445" t="s">
        <v>152</v>
      </c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6"/>
    </row>
    <row r="36" spans="1:20" ht="28.25" customHeight="1">
      <c r="B36" s="447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9"/>
    </row>
    <row r="37" spans="1:20" ht="28.25" customHeight="1" thickBot="1">
      <c r="B37" s="450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2"/>
    </row>
    <row r="44" spans="1:20" ht="29" customHeight="1" thickBot="1">
      <c r="A44" s="235">
        <v>2</v>
      </c>
    </row>
    <row r="45" spans="1:20" ht="15.75">
      <c r="E45" s="536" t="s">
        <v>124</v>
      </c>
      <c r="F45" s="537"/>
      <c r="G45" s="537"/>
      <c r="H45" s="537"/>
      <c r="I45" s="537"/>
      <c r="J45" s="537"/>
      <c r="K45" s="537"/>
      <c r="L45" s="537"/>
      <c r="M45" s="537"/>
      <c r="N45" s="537"/>
      <c r="O45" s="538"/>
    </row>
    <row r="46" spans="1:20" ht="15.75">
      <c r="E46" s="539" t="e">
        <f>IF(#REF!="","",#REF!)</f>
        <v>#REF!</v>
      </c>
      <c r="F46" s="540"/>
      <c r="G46" s="540"/>
      <c r="H46" s="540"/>
      <c r="I46" s="540"/>
      <c r="J46" s="540"/>
      <c r="K46" s="540"/>
      <c r="L46" s="540"/>
      <c r="M46" s="540"/>
      <c r="N46" s="540"/>
      <c r="O46" s="541"/>
    </row>
    <row r="47" spans="1:20" ht="15.75">
      <c r="E47" s="539" t="e">
        <f>IF(#REF!="","",#REF!)</f>
        <v>#REF!</v>
      </c>
      <c r="F47" s="540"/>
      <c r="G47" s="540"/>
      <c r="H47" s="540"/>
      <c r="I47" s="540"/>
      <c r="J47" s="540"/>
      <c r="K47" s="540"/>
      <c r="L47" s="540"/>
      <c r="M47" s="540"/>
      <c r="N47" s="540"/>
      <c r="O47" s="541"/>
    </row>
    <row r="48" spans="1:20" ht="15.75">
      <c r="E48" s="539"/>
      <c r="F48" s="540"/>
      <c r="G48" s="540"/>
      <c r="H48" s="540"/>
      <c r="I48" s="540"/>
      <c r="J48" s="540"/>
      <c r="K48" s="540"/>
      <c r="L48" s="540"/>
      <c r="M48" s="540"/>
      <c r="N48" s="540"/>
      <c r="O48" s="541"/>
    </row>
    <row r="49" spans="2:20" ht="15.75">
      <c r="E49" s="542" t="e">
        <f>IF(#REF!="","",#REF!)</f>
        <v>#REF!</v>
      </c>
      <c r="F49" s="543"/>
      <c r="G49" s="543"/>
      <c r="H49" s="543"/>
      <c r="I49" s="543"/>
      <c r="J49" s="543"/>
      <c r="K49" s="543"/>
      <c r="L49" s="543"/>
      <c r="M49" s="543"/>
      <c r="N49" s="543"/>
      <c r="O49" s="544"/>
    </row>
    <row r="50" spans="2:20" ht="16.149999999999999" thickBot="1">
      <c r="E50" s="545" t="e">
        <f>IF(#REF!="","",#REF!)</f>
        <v>#REF!</v>
      </c>
      <c r="F50" s="546"/>
      <c r="G50" s="546"/>
      <c r="H50" s="546"/>
      <c r="I50" s="546"/>
      <c r="J50" s="546"/>
      <c r="K50" s="546"/>
      <c r="L50" s="546"/>
      <c r="M50" s="546"/>
      <c r="N50" s="546"/>
      <c r="O50" s="547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128</v>
      </c>
      <c r="C53" s="448" t="s">
        <v>155</v>
      </c>
      <c r="D53" s="448"/>
      <c r="E53" s="448"/>
      <c r="F53" s="448"/>
      <c r="G53" s="448"/>
      <c r="H53" s="448"/>
      <c r="I53" s="225"/>
      <c r="J53" s="225"/>
      <c r="K53" s="448" t="s">
        <v>129</v>
      </c>
      <c r="L53" s="448"/>
      <c r="M53" s="448"/>
      <c r="N53" s="448"/>
      <c r="O53" s="448"/>
      <c r="P53" s="448"/>
      <c r="Q53" s="448" t="s">
        <v>130</v>
      </c>
      <c r="R53" s="448"/>
      <c r="S53" s="448"/>
      <c r="T53" s="226" t="s">
        <v>131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48"/>
      <c r="L54" s="448"/>
      <c r="M54" s="448"/>
      <c r="N54" s="448"/>
      <c r="O54" s="448"/>
      <c r="P54" s="448"/>
      <c r="Q54" s="448"/>
      <c r="R54" s="448"/>
      <c r="S54" s="448"/>
      <c r="T54" s="227"/>
    </row>
    <row r="55" spans="2:20">
      <c r="B55" s="225"/>
      <c r="C55" s="225"/>
      <c r="D55" s="529" t="s">
        <v>132</v>
      </c>
      <c r="E55" s="529"/>
      <c r="F55" s="529"/>
      <c r="G55" s="529"/>
      <c r="H55" s="226">
        <v>5</v>
      </c>
      <c r="I55" s="225"/>
      <c r="J55" s="225"/>
      <c r="K55" s="530" t="s">
        <v>133</v>
      </c>
      <c r="L55" s="531"/>
      <c r="M55" s="531"/>
      <c r="N55" s="531"/>
      <c r="O55" s="531"/>
      <c r="P55" s="532"/>
      <c r="Q55" s="448" t="s">
        <v>134</v>
      </c>
      <c r="R55" s="448"/>
      <c r="S55" s="448"/>
      <c r="T55" s="448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33" t="s">
        <v>135</v>
      </c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5"/>
      <c r="P58" s="518" t="s">
        <v>136</v>
      </c>
      <c r="Q58" s="519"/>
      <c r="R58" s="520"/>
      <c r="S58" s="524" t="s">
        <v>137</v>
      </c>
      <c r="T58" s="526" t="s">
        <v>138</v>
      </c>
    </row>
    <row r="59" spans="2:20" s="1" customFormat="1" ht="29" customHeight="1" thickBot="1">
      <c r="B59" s="228" t="s">
        <v>139</v>
      </c>
      <c r="C59" s="229"/>
      <c r="D59" s="230">
        <v>1</v>
      </c>
      <c r="E59" s="528">
        <v>2</v>
      </c>
      <c r="F59" s="528"/>
      <c r="G59" s="303">
        <v>3</v>
      </c>
      <c r="H59" s="528">
        <v>4</v>
      </c>
      <c r="I59" s="528"/>
      <c r="J59" s="528">
        <v>5</v>
      </c>
      <c r="K59" s="528"/>
      <c r="L59" s="528"/>
      <c r="M59" s="528"/>
      <c r="N59" s="303">
        <v>6</v>
      </c>
      <c r="O59" s="231">
        <v>7</v>
      </c>
      <c r="P59" s="521"/>
      <c r="Q59" s="522"/>
      <c r="R59" s="523"/>
      <c r="S59" s="525"/>
      <c r="T59" s="527"/>
    </row>
    <row r="60" spans="2:20" ht="14.45" customHeight="1">
      <c r="B60" s="500" t="str">
        <f>IF(IV!C10="","",IV!C10)</f>
        <v/>
      </c>
      <c r="C60" s="501"/>
      <c r="D60" s="506" t="str">
        <f>IF(IV!F10="","",IV!F10)</f>
        <v/>
      </c>
      <c r="E60" s="509" t="str">
        <f>IF(IV!H10="","",IV!H10)</f>
        <v/>
      </c>
      <c r="F60" s="510"/>
      <c r="G60" s="548" t="str">
        <f>IF(IV!J10="","",IV!J10)</f>
        <v/>
      </c>
      <c r="H60" s="548" t="str">
        <f>IF(IV!L10="","",IV!L10)</f>
        <v/>
      </c>
      <c r="I60" s="548"/>
      <c r="J60" s="548" t="str">
        <f>IF(IV!N10="","",IV!N10)</f>
        <v/>
      </c>
      <c r="K60" s="548"/>
      <c r="L60" s="548"/>
      <c r="M60" s="548"/>
      <c r="N60" s="548" t="str">
        <f>IF(IV!P10="","",IV!P10)</f>
        <v/>
      </c>
      <c r="O60" s="551" t="str">
        <f>IF(IV!R10="","",IV!R10)</f>
        <v/>
      </c>
      <c r="P60" s="554" t="str">
        <f>IF(IV!T10="","",IV!T10)</f>
        <v/>
      </c>
      <c r="Q60" s="555"/>
      <c r="R60" s="556"/>
      <c r="S60" s="499"/>
      <c r="T60" s="232" t="s">
        <v>140</v>
      </c>
    </row>
    <row r="61" spans="2:20" ht="14.45" customHeight="1">
      <c r="B61" s="502"/>
      <c r="C61" s="503"/>
      <c r="D61" s="507"/>
      <c r="E61" s="511"/>
      <c r="F61" s="512"/>
      <c r="G61" s="549"/>
      <c r="H61" s="549"/>
      <c r="I61" s="549"/>
      <c r="J61" s="549"/>
      <c r="K61" s="549"/>
      <c r="L61" s="549"/>
      <c r="M61" s="549"/>
      <c r="N61" s="549"/>
      <c r="O61" s="552"/>
      <c r="P61" s="557"/>
      <c r="Q61" s="558"/>
      <c r="R61" s="559"/>
      <c r="S61" s="487"/>
      <c r="T61" s="233" t="s">
        <v>141</v>
      </c>
    </row>
    <row r="62" spans="2:20" ht="14.45" customHeight="1">
      <c r="B62" s="502"/>
      <c r="C62" s="503"/>
      <c r="D62" s="507"/>
      <c r="E62" s="511"/>
      <c r="F62" s="512"/>
      <c r="G62" s="549"/>
      <c r="H62" s="549"/>
      <c r="I62" s="549"/>
      <c r="J62" s="549"/>
      <c r="K62" s="549"/>
      <c r="L62" s="549"/>
      <c r="M62" s="549"/>
      <c r="N62" s="549"/>
      <c r="O62" s="552"/>
      <c r="P62" s="557"/>
      <c r="Q62" s="558"/>
      <c r="R62" s="559"/>
      <c r="S62" s="487"/>
      <c r="T62" s="233"/>
    </row>
    <row r="63" spans="2:20" ht="15" customHeight="1" thickBot="1">
      <c r="B63" s="504"/>
      <c r="C63" s="505"/>
      <c r="D63" s="508"/>
      <c r="E63" s="513"/>
      <c r="F63" s="514"/>
      <c r="G63" s="550"/>
      <c r="H63" s="550"/>
      <c r="I63" s="550"/>
      <c r="J63" s="550"/>
      <c r="K63" s="550"/>
      <c r="L63" s="550"/>
      <c r="M63" s="550"/>
      <c r="N63" s="550"/>
      <c r="O63" s="553"/>
      <c r="P63" s="560"/>
      <c r="Q63" s="561"/>
      <c r="R63" s="562"/>
      <c r="S63" s="488"/>
      <c r="T63" s="234" t="s">
        <v>142</v>
      </c>
    </row>
    <row r="64" spans="2:20">
      <c r="B64" s="500" t="str">
        <f>IF(IV!E10="","",IV!E10)</f>
        <v/>
      </c>
      <c r="C64" s="501"/>
      <c r="D64" s="506" t="str">
        <f>IF(IV!G10="","",IV!G10)</f>
        <v/>
      </c>
      <c r="E64" s="548" t="str">
        <f>IF(IV!I10="","",IV!I10)</f>
        <v/>
      </c>
      <c r="F64" s="548"/>
      <c r="G64" s="548" t="str">
        <f>IF(IV!K10="","",IV!K10)</f>
        <v/>
      </c>
      <c r="H64" s="548" t="str">
        <f>IF(IV!M10="","",IV!M10)</f>
        <v/>
      </c>
      <c r="I64" s="548"/>
      <c r="J64" s="548" t="str">
        <f>IF(IV!O10="","",IV!O10)</f>
        <v/>
      </c>
      <c r="K64" s="548"/>
      <c r="L64" s="548"/>
      <c r="M64" s="548"/>
      <c r="N64" s="548" t="str">
        <f>IF(IV!Q10="","",IV!Q10)</f>
        <v/>
      </c>
      <c r="O64" s="551" t="str">
        <f>IF(IV!S10="","",IV!S10)</f>
        <v/>
      </c>
      <c r="P64" s="563" t="str">
        <f>IF(IV!U10="","",IV!U10)</f>
        <v/>
      </c>
      <c r="Q64" s="564"/>
      <c r="R64" s="565"/>
      <c r="S64" s="486"/>
      <c r="T64" s="233" t="s">
        <v>140</v>
      </c>
    </row>
    <row r="65" spans="2:20">
      <c r="B65" s="502"/>
      <c r="C65" s="503"/>
      <c r="D65" s="507"/>
      <c r="E65" s="549"/>
      <c r="F65" s="549"/>
      <c r="G65" s="549"/>
      <c r="H65" s="549"/>
      <c r="I65" s="549"/>
      <c r="J65" s="549"/>
      <c r="K65" s="549"/>
      <c r="L65" s="549"/>
      <c r="M65" s="549"/>
      <c r="N65" s="549"/>
      <c r="O65" s="552"/>
      <c r="P65" s="557"/>
      <c r="Q65" s="558"/>
      <c r="R65" s="559"/>
      <c r="S65" s="487"/>
      <c r="T65" s="233" t="s">
        <v>141</v>
      </c>
    </row>
    <row r="66" spans="2:20">
      <c r="B66" s="502"/>
      <c r="C66" s="503"/>
      <c r="D66" s="507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52"/>
      <c r="P66" s="557"/>
      <c r="Q66" s="558"/>
      <c r="R66" s="559"/>
      <c r="S66" s="487"/>
      <c r="T66" s="233"/>
    </row>
    <row r="67" spans="2:20" ht="14.65" thickBot="1">
      <c r="B67" s="504"/>
      <c r="C67" s="505"/>
      <c r="D67" s="508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3"/>
      <c r="P67" s="560"/>
      <c r="Q67" s="561"/>
      <c r="R67" s="562"/>
      <c r="S67" s="488"/>
      <c r="T67" s="234" t="s">
        <v>142</v>
      </c>
    </row>
    <row r="69" spans="2:20" ht="14.65" thickBot="1">
      <c r="B69" s="225" t="s">
        <v>144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89" t="s">
        <v>143</v>
      </c>
      <c r="O69" s="489"/>
      <c r="P69" s="489"/>
      <c r="Q69" s="489"/>
      <c r="R69" s="489"/>
      <c r="S69" s="489"/>
      <c r="T69" s="489"/>
    </row>
    <row r="70" spans="2:20" ht="30.75" customHeight="1" thickBot="1">
      <c r="B70" s="490" t="str">
        <f>IF(P60=P64,"",IF(P60&gt;P64,B60,B64))</f>
        <v/>
      </c>
      <c r="C70" s="491"/>
      <c r="D70" s="491"/>
      <c r="E70" s="492"/>
      <c r="F70" s="493" t="s">
        <v>145</v>
      </c>
      <c r="G70" s="493"/>
      <c r="H70" s="496" t="str">
        <f>IF(B70=B60,P60,P64)</f>
        <v/>
      </c>
      <c r="I70" s="497"/>
      <c r="J70" s="236" t="s">
        <v>146</v>
      </c>
      <c r="K70" s="497" t="str">
        <f>IF(H70=P60,P64,P60)</f>
        <v/>
      </c>
      <c r="L70" s="497"/>
      <c r="M70" s="498"/>
      <c r="N70" s="494"/>
      <c r="O70" s="494"/>
      <c r="P70" s="494"/>
      <c r="Q70" s="494"/>
      <c r="R70" s="494"/>
      <c r="S70" s="494"/>
      <c r="T70" s="495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63" t="s">
        <v>147</v>
      </c>
      <c r="C73" s="464"/>
      <c r="D73" s="464"/>
      <c r="E73" s="464"/>
      <c r="F73" s="464"/>
      <c r="G73" s="464"/>
      <c r="H73" s="465"/>
      <c r="I73" s="444" t="s">
        <v>148</v>
      </c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5"/>
    </row>
    <row r="74" spans="2:20">
      <c r="B74" s="466"/>
      <c r="C74" s="467"/>
      <c r="D74" s="468" t="s">
        <v>149</v>
      </c>
      <c r="E74" s="469"/>
      <c r="F74" s="469"/>
      <c r="G74" s="469"/>
      <c r="H74" s="470"/>
      <c r="I74" s="469"/>
      <c r="J74" s="469"/>
      <c r="K74" s="469"/>
      <c r="L74" s="469"/>
      <c r="M74" s="469"/>
      <c r="N74" s="469"/>
      <c r="O74" s="469"/>
      <c r="P74" s="469"/>
      <c r="Q74" s="467"/>
      <c r="R74" s="468" t="s">
        <v>149</v>
      </c>
      <c r="S74" s="469"/>
      <c r="T74" s="470"/>
    </row>
    <row r="75" spans="2:20">
      <c r="B75" s="453"/>
      <c r="C75" s="454"/>
      <c r="D75" s="455" t="s">
        <v>140</v>
      </c>
      <c r="E75" s="456"/>
      <c r="F75" s="456"/>
      <c r="G75" s="456"/>
      <c r="H75" s="457"/>
      <c r="I75" s="456"/>
      <c r="J75" s="456"/>
      <c r="K75" s="456"/>
      <c r="L75" s="456"/>
      <c r="M75" s="456"/>
      <c r="N75" s="456"/>
      <c r="O75" s="456"/>
      <c r="P75" s="456"/>
      <c r="Q75" s="454"/>
      <c r="R75" s="455" t="s">
        <v>140</v>
      </c>
      <c r="S75" s="456"/>
      <c r="T75" s="457"/>
    </row>
    <row r="76" spans="2:20" ht="14.65" thickBot="1">
      <c r="B76" s="458"/>
      <c r="C76" s="459"/>
      <c r="D76" s="460" t="s">
        <v>150</v>
      </c>
      <c r="E76" s="461"/>
      <c r="F76" s="461"/>
      <c r="G76" s="461"/>
      <c r="H76" s="462"/>
      <c r="I76" s="461"/>
      <c r="J76" s="461"/>
      <c r="K76" s="461"/>
      <c r="L76" s="461"/>
      <c r="M76" s="461"/>
      <c r="N76" s="461"/>
      <c r="O76" s="461"/>
      <c r="P76" s="461"/>
      <c r="Q76" s="459"/>
      <c r="R76" s="460" t="s">
        <v>150</v>
      </c>
      <c r="S76" s="461"/>
      <c r="T76" s="462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42" t="s">
        <v>151</v>
      </c>
      <c r="C78" s="443"/>
      <c r="D78" s="443"/>
      <c r="E78" s="443"/>
      <c r="F78" s="443"/>
      <c r="G78" s="443"/>
      <c r="H78" s="444"/>
      <c r="I78" s="445" t="s">
        <v>152</v>
      </c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6"/>
    </row>
    <row r="79" spans="2:20" ht="28.25" customHeight="1">
      <c r="B79" s="447"/>
      <c r="C79" s="448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48"/>
      <c r="T79" s="449"/>
    </row>
    <row r="80" spans="2:20" ht="28.25" customHeight="1" thickBot="1">
      <c r="B80" s="450"/>
      <c r="C80" s="451"/>
      <c r="D80" s="451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2"/>
    </row>
    <row r="87" spans="1:20" ht="29" customHeight="1" thickBot="1">
      <c r="A87" s="235">
        <v>3</v>
      </c>
    </row>
    <row r="88" spans="1:20" ht="15.75">
      <c r="E88" s="536" t="s">
        <v>124</v>
      </c>
      <c r="F88" s="537"/>
      <c r="G88" s="537"/>
      <c r="H88" s="537"/>
      <c r="I88" s="537"/>
      <c r="J88" s="537"/>
      <c r="K88" s="537"/>
      <c r="L88" s="537"/>
      <c r="M88" s="537"/>
      <c r="N88" s="537"/>
      <c r="O88" s="538"/>
    </row>
    <row r="89" spans="1:20" ht="15.75">
      <c r="E89" s="539" t="e">
        <f>IF(#REF!="","",#REF!)</f>
        <v>#REF!</v>
      </c>
      <c r="F89" s="540"/>
      <c r="G89" s="540"/>
      <c r="H89" s="540"/>
      <c r="I89" s="540"/>
      <c r="J89" s="540"/>
      <c r="K89" s="540"/>
      <c r="L89" s="540"/>
      <c r="M89" s="540"/>
      <c r="N89" s="540"/>
      <c r="O89" s="541"/>
    </row>
    <row r="90" spans="1:20" ht="15.75">
      <c r="E90" s="539" t="e">
        <f>IF(#REF!="","",#REF!)</f>
        <v>#REF!</v>
      </c>
      <c r="F90" s="540"/>
      <c r="G90" s="540"/>
      <c r="H90" s="540"/>
      <c r="I90" s="540"/>
      <c r="J90" s="540"/>
      <c r="K90" s="540"/>
      <c r="L90" s="540"/>
      <c r="M90" s="540"/>
      <c r="N90" s="540"/>
      <c r="O90" s="541"/>
    </row>
    <row r="91" spans="1:20" ht="15.75">
      <c r="E91" s="539"/>
      <c r="F91" s="540"/>
      <c r="G91" s="540"/>
      <c r="H91" s="540"/>
      <c r="I91" s="540"/>
      <c r="J91" s="540"/>
      <c r="K91" s="540"/>
      <c r="L91" s="540"/>
      <c r="M91" s="540"/>
      <c r="N91" s="540"/>
      <c r="O91" s="541"/>
    </row>
    <row r="92" spans="1:20" ht="15.75">
      <c r="E92" s="542" t="e">
        <f>IF(#REF!="","",#REF!)</f>
        <v>#REF!</v>
      </c>
      <c r="F92" s="543"/>
      <c r="G92" s="543"/>
      <c r="H92" s="543"/>
      <c r="I92" s="543"/>
      <c r="J92" s="543"/>
      <c r="K92" s="543"/>
      <c r="L92" s="543"/>
      <c r="M92" s="543"/>
      <c r="N92" s="543"/>
      <c r="O92" s="544"/>
    </row>
    <row r="93" spans="1:20" ht="16.149999999999999" thickBot="1">
      <c r="E93" s="545" t="e">
        <f>IF(#REF!="","",#REF!)</f>
        <v>#REF!</v>
      </c>
      <c r="F93" s="546"/>
      <c r="G93" s="546"/>
      <c r="H93" s="546"/>
      <c r="I93" s="546"/>
      <c r="J93" s="546"/>
      <c r="K93" s="546"/>
      <c r="L93" s="546"/>
      <c r="M93" s="546"/>
      <c r="N93" s="546"/>
      <c r="O93" s="547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128</v>
      </c>
      <c r="C96" s="448" t="s">
        <v>155</v>
      </c>
      <c r="D96" s="448"/>
      <c r="E96" s="448"/>
      <c r="F96" s="448"/>
      <c r="G96" s="448"/>
      <c r="H96" s="448"/>
      <c r="I96" s="225"/>
      <c r="J96" s="225"/>
      <c r="K96" s="448" t="s">
        <v>129</v>
      </c>
      <c r="L96" s="448"/>
      <c r="M96" s="448"/>
      <c r="N96" s="448"/>
      <c r="O96" s="448"/>
      <c r="P96" s="448"/>
      <c r="Q96" s="448" t="s">
        <v>130</v>
      </c>
      <c r="R96" s="448"/>
      <c r="S96" s="448"/>
      <c r="T96" s="226" t="s">
        <v>131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48"/>
      <c r="L97" s="448"/>
      <c r="M97" s="448"/>
      <c r="N97" s="448"/>
      <c r="O97" s="448"/>
      <c r="P97" s="448"/>
      <c r="Q97" s="448"/>
      <c r="R97" s="448"/>
      <c r="S97" s="448"/>
      <c r="T97" s="227"/>
    </row>
    <row r="98" spans="2:20">
      <c r="B98" s="225"/>
      <c r="C98" s="225"/>
      <c r="D98" s="529" t="s">
        <v>132</v>
      </c>
      <c r="E98" s="529"/>
      <c r="F98" s="529"/>
      <c r="G98" s="529"/>
      <c r="H98" s="226">
        <v>5</v>
      </c>
      <c r="I98" s="225"/>
      <c r="J98" s="225"/>
      <c r="K98" s="530" t="s">
        <v>133</v>
      </c>
      <c r="L98" s="531"/>
      <c r="M98" s="531"/>
      <c r="N98" s="531"/>
      <c r="O98" s="531"/>
      <c r="P98" s="532"/>
      <c r="Q98" s="448" t="s">
        <v>134</v>
      </c>
      <c r="R98" s="448"/>
      <c r="S98" s="448"/>
      <c r="T98" s="448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33" t="s">
        <v>135</v>
      </c>
      <c r="E101" s="534"/>
      <c r="F101" s="534"/>
      <c r="G101" s="534"/>
      <c r="H101" s="534"/>
      <c r="I101" s="534"/>
      <c r="J101" s="534"/>
      <c r="K101" s="534"/>
      <c r="L101" s="534"/>
      <c r="M101" s="534"/>
      <c r="N101" s="534"/>
      <c r="O101" s="535"/>
      <c r="P101" s="518" t="s">
        <v>136</v>
      </c>
      <c r="Q101" s="519"/>
      <c r="R101" s="520"/>
      <c r="S101" s="524" t="s">
        <v>137</v>
      </c>
      <c r="T101" s="526" t="s">
        <v>138</v>
      </c>
    </row>
    <row r="102" spans="2:20" s="1" customFormat="1" ht="29" customHeight="1" thickBot="1">
      <c r="B102" s="228" t="s">
        <v>139</v>
      </c>
      <c r="C102" s="229"/>
      <c r="D102" s="230">
        <v>1</v>
      </c>
      <c r="E102" s="528">
        <v>2</v>
      </c>
      <c r="F102" s="528"/>
      <c r="G102" s="303">
        <v>3</v>
      </c>
      <c r="H102" s="528">
        <v>4</v>
      </c>
      <c r="I102" s="528"/>
      <c r="J102" s="528">
        <v>5</v>
      </c>
      <c r="K102" s="528"/>
      <c r="L102" s="528"/>
      <c r="M102" s="528"/>
      <c r="N102" s="303">
        <v>6</v>
      </c>
      <c r="O102" s="231">
        <v>7</v>
      </c>
      <c r="P102" s="521"/>
      <c r="Q102" s="522"/>
      <c r="R102" s="523"/>
      <c r="S102" s="525"/>
      <c r="T102" s="527"/>
    </row>
    <row r="103" spans="2:20">
      <c r="B103" s="500" t="str">
        <f>IF(IV!C13="","",IV!C13)</f>
        <v/>
      </c>
      <c r="C103" s="501"/>
      <c r="D103" s="506" t="str">
        <f>IF(IV!F13="","",IV!F13)</f>
        <v/>
      </c>
      <c r="E103" s="509" t="str">
        <f>IF(IV!H13="","",IV!H13)</f>
        <v/>
      </c>
      <c r="F103" s="510"/>
      <c r="G103" s="548" t="str">
        <f>IF(IV!J13="","",IV!J13)</f>
        <v/>
      </c>
      <c r="H103" s="548" t="str">
        <f>IF(IV!L13="","",IV!L13)</f>
        <v/>
      </c>
      <c r="I103" s="548"/>
      <c r="J103" s="548" t="str">
        <f>IF(IV!N13="","",IV!N13)</f>
        <v/>
      </c>
      <c r="K103" s="548"/>
      <c r="L103" s="548"/>
      <c r="M103" s="548"/>
      <c r="N103" s="548" t="str">
        <f>IF(IV!P13="","",IV!P13)</f>
        <v/>
      </c>
      <c r="O103" s="551" t="str">
        <f>IF(IV!R13="","",IV!R13)</f>
        <v/>
      </c>
      <c r="P103" s="554" t="str">
        <f>IF(IV!T13="","",IV!T13)</f>
        <v/>
      </c>
      <c r="Q103" s="555"/>
      <c r="R103" s="556"/>
      <c r="S103" s="499"/>
      <c r="T103" s="232" t="s">
        <v>140</v>
      </c>
    </row>
    <row r="104" spans="2:20">
      <c r="B104" s="502"/>
      <c r="C104" s="503"/>
      <c r="D104" s="507"/>
      <c r="E104" s="511"/>
      <c r="F104" s="512"/>
      <c r="G104" s="549"/>
      <c r="H104" s="549"/>
      <c r="I104" s="549"/>
      <c r="J104" s="549"/>
      <c r="K104" s="549"/>
      <c r="L104" s="549"/>
      <c r="M104" s="549"/>
      <c r="N104" s="549"/>
      <c r="O104" s="552"/>
      <c r="P104" s="557"/>
      <c r="Q104" s="558"/>
      <c r="R104" s="559"/>
      <c r="S104" s="487"/>
      <c r="T104" s="233" t="s">
        <v>141</v>
      </c>
    </row>
    <row r="105" spans="2:20">
      <c r="B105" s="502"/>
      <c r="C105" s="503"/>
      <c r="D105" s="507"/>
      <c r="E105" s="511"/>
      <c r="F105" s="512"/>
      <c r="G105" s="549"/>
      <c r="H105" s="549"/>
      <c r="I105" s="549"/>
      <c r="J105" s="549"/>
      <c r="K105" s="549"/>
      <c r="L105" s="549"/>
      <c r="M105" s="549"/>
      <c r="N105" s="549"/>
      <c r="O105" s="552"/>
      <c r="P105" s="557"/>
      <c r="Q105" s="558"/>
      <c r="R105" s="559"/>
      <c r="S105" s="487"/>
      <c r="T105" s="233"/>
    </row>
    <row r="106" spans="2:20" ht="14.65" thickBot="1">
      <c r="B106" s="504"/>
      <c r="C106" s="505"/>
      <c r="D106" s="508"/>
      <c r="E106" s="513"/>
      <c r="F106" s="514"/>
      <c r="G106" s="550"/>
      <c r="H106" s="550"/>
      <c r="I106" s="550"/>
      <c r="J106" s="550"/>
      <c r="K106" s="550"/>
      <c r="L106" s="550"/>
      <c r="M106" s="550"/>
      <c r="N106" s="550"/>
      <c r="O106" s="553"/>
      <c r="P106" s="560"/>
      <c r="Q106" s="561"/>
      <c r="R106" s="562"/>
      <c r="S106" s="488"/>
      <c r="T106" s="234" t="s">
        <v>142</v>
      </c>
    </row>
    <row r="107" spans="2:20">
      <c r="B107" s="500" t="str">
        <f>IF(IV!E13="","",IV!E13)</f>
        <v/>
      </c>
      <c r="C107" s="501"/>
      <c r="D107" s="506" t="str">
        <f>IF(IV!G13="","",IV!G13)</f>
        <v/>
      </c>
      <c r="E107" s="548" t="str">
        <f>IF(IV!I13="","",IV!I13)</f>
        <v/>
      </c>
      <c r="F107" s="548"/>
      <c r="G107" s="548" t="str">
        <f>IF(IV!K13="","",IV!K13)</f>
        <v/>
      </c>
      <c r="H107" s="548" t="str">
        <f>IF(IV!M13="","",IV!M13)</f>
        <v/>
      </c>
      <c r="I107" s="548"/>
      <c r="J107" s="548" t="str">
        <f>IF(IV!O13="","",IV!O13)</f>
        <v/>
      </c>
      <c r="K107" s="548"/>
      <c r="L107" s="548"/>
      <c r="M107" s="548"/>
      <c r="N107" s="548" t="str">
        <f>IF(IV!Q13="","",IV!Q13)</f>
        <v/>
      </c>
      <c r="O107" s="551" t="str">
        <f>IF(IV!S13="","",IV!S13)</f>
        <v/>
      </c>
      <c r="P107" s="563" t="str">
        <f>IF(IV!U13="","",IV!U13)</f>
        <v/>
      </c>
      <c r="Q107" s="564"/>
      <c r="R107" s="565"/>
      <c r="S107" s="486"/>
      <c r="T107" s="233" t="s">
        <v>140</v>
      </c>
    </row>
    <row r="108" spans="2:20">
      <c r="B108" s="502"/>
      <c r="C108" s="503"/>
      <c r="D108" s="507"/>
      <c r="E108" s="549"/>
      <c r="F108" s="549"/>
      <c r="G108" s="549"/>
      <c r="H108" s="549"/>
      <c r="I108" s="549"/>
      <c r="J108" s="549"/>
      <c r="K108" s="549"/>
      <c r="L108" s="549"/>
      <c r="M108" s="549"/>
      <c r="N108" s="549"/>
      <c r="O108" s="552"/>
      <c r="P108" s="557"/>
      <c r="Q108" s="558"/>
      <c r="R108" s="559"/>
      <c r="S108" s="487"/>
      <c r="T108" s="233" t="s">
        <v>141</v>
      </c>
    </row>
    <row r="109" spans="2:20">
      <c r="B109" s="502"/>
      <c r="C109" s="503"/>
      <c r="D109" s="507"/>
      <c r="E109" s="549"/>
      <c r="F109" s="549"/>
      <c r="G109" s="549"/>
      <c r="H109" s="549"/>
      <c r="I109" s="549"/>
      <c r="J109" s="549"/>
      <c r="K109" s="549"/>
      <c r="L109" s="549"/>
      <c r="M109" s="549"/>
      <c r="N109" s="549"/>
      <c r="O109" s="552"/>
      <c r="P109" s="557"/>
      <c r="Q109" s="558"/>
      <c r="R109" s="559"/>
      <c r="S109" s="487"/>
      <c r="T109" s="233"/>
    </row>
    <row r="110" spans="2:20" ht="14.65" thickBot="1">
      <c r="B110" s="504"/>
      <c r="C110" s="505"/>
      <c r="D110" s="508"/>
      <c r="E110" s="550"/>
      <c r="F110" s="550"/>
      <c r="G110" s="550"/>
      <c r="H110" s="550"/>
      <c r="I110" s="550"/>
      <c r="J110" s="550"/>
      <c r="K110" s="550"/>
      <c r="L110" s="550"/>
      <c r="M110" s="550"/>
      <c r="N110" s="550"/>
      <c r="O110" s="553"/>
      <c r="P110" s="560"/>
      <c r="Q110" s="561"/>
      <c r="R110" s="562"/>
      <c r="S110" s="488"/>
      <c r="T110" s="234" t="s">
        <v>142</v>
      </c>
    </row>
    <row r="112" spans="2:20" ht="14.65" thickBot="1">
      <c r="B112" s="225" t="s">
        <v>144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89" t="s">
        <v>143</v>
      </c>
      <c r="O112" s="489"/>
      <c r="P112" s="489"/>
      <c r="Q112" s="489"/>
      <c r="R112" s="489"/>
      <c r="S112" s="489"/>
      <c r="T112" s="489"/>
    </row>
    <row r="113" spans="2:20" ht="30.75" customHeight="1" thickBot="1">
      <c r="B113" s="490" t="str">
        <f>IF(P103=P107,"",IF(P103&gt;P107,B103,B107))</f>
        <v/>
      </c>
      <c r="C113" s="491"/>
      <c r="D113" s="491"/>
      <c r="E113" s="492"/>
      <c r="F113" s="493" t="s">
        <v>145</v>
      </c>
      <c r="G113" s="493"/>
      <c r="H113" s="496" t="str">
        <f>IF(B113=B103,P103,P107)</f>
        <v/>
      </c>
      <c r="I113" s="497"/>
      <c r="J113" s="236" t="s">
        <v>146</v>
      </c>
      <c r="K113" s="497" t="str">
        <f>IF(H113=P103,P107,P103)</f>
        <v/>
      </c>
      <c r="L113" s="497"/>
      <c r="M113" s="498"/>
      <c r="N113" s="494"/>
      <c r="O113" s="494"/>
      <c r="P113" s="494"/>
      <c r="Q113" s="494"/>
      <c r="R113" s="494"/>
      <c r="S113" s="494"/>
      <c r="T113" s="495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63" t="s">
        <v>147</v>
      </c>
      <c r="C116" s="464"/>
      <c r="D116" s="464"/>
      <c r="E116" s="464"/>
      <c r="F116" s="464"/>
      <c r="G116" s="464"/>
      <c r="H116" s="465"/>
      <c r="I116" s="444" t="s">
        <v>148</v>
      </c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5"/>
    </row>
    <row r="117" spans="2:20">
      <c r="B117" s="466"/>
      <c r="C117" s="467"/>
      <c r="D117" s="468" t="s">
        <v>149</v>
      </c>
      <c r="E117" s="469"/>
      <c r="F117" s="469"/>
      <c r="G117" s="469"/>
      <c r="H117" s="470"/>
      <c r="I117" s="469"/>
      <c r="J117" s="469"/>
      <c r="K117" s="469"/>
      <c r="L117" s="469"/>
      <c r="M117" s="469"/>
      <c r="N117" s="469"/>
      <c r="O117" s="469"/>
      <c r="P117" s="469"/>
      <c r="Q117" s="467"/>
      <c r="R117" s="468" t="s">
        <v>149</v>
      </c>
      <c r="S117" s="469"/>
      <c r="T117" s="470"/>
    </row>
    <row r="118" spans="2:20">
      <c r="B118" s="453"/>
      <c r="C118" s="454"/>
      <c r="D118" s="455" t="s">
        <v>140</v>
      </c>
      <c r="E118" s="456"/>
      <c r="F118" s="456"/>
      <c r="G118" s="456"/>
      <c r="H118" s="457"/>
      <c r="I118" s="456"/>
      <c r="J118" s="456"/>
      <c r="K118" s="456"/>
      <c r="L118" s="456"/>
      <c r="M118" s="456"/>
      <c r="N118" s="456"/>
      <c r="O118" s="456"/>
      <c r="P118" s="456"/>
      <c r="Q118" s="454"/>
      <c r="R118" s="455" t="s">
        <v>140</v>
      </c>
      <c r="S118" s="456"/>
      <c r="T118" s="457"/>
    </row>
    <row r="119" spans="2:20" ht="14.65" thickBot="1">
      <c r="B119" s="458"/>
      <c r="C119" s="459"/>
      <c r="D119" s="460" t="s">
        <v>150</v>
      </c>
      <c r="E119" s="461"/>
      <c r="F119" s="461"/>
      <c r="G119" s="461"/>
      <c r="H119" s="462"/>
      <c r="I119" s="461"/>
      <c r="J119" s="461"/>
      <c r="K119" s="461"/>
      <c r="L119" s="461"/>
      <c r="M119" s="461"/>
      <c r="N119" s="461"/>
      <c r="O119" s="461"/>
      <c r="P119" s="461"/>
      <c r="Q119" s="459"/>
      <c r="R119" s="460" t="s">
        <v>150</v>
      </c>
      <c r="S119" s="461"/>
      <c r="T119" s="462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42" t="s">
        <v>151</v>
      </c>
      <c r="C121" s="443"/>
      <c r="D121" s="443"/>
      <c r="E121" s="443"/>
      <c r="F121" s="443"/>
      <c r="G121" s="443"/>
      <c r="H121" s="444"/>
      <c r="I121" s="445" t="s">
        <v>152</v>
      </c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  <c r="T121" s="446"/>
    </row>
    <row r="122" spans="2:20" ht="28.25" customHeight="1">
      <c r="B122" s="447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49"/>
    </row>
    <row r="123" spans="2:20" ht="28.25" customHeight="1" thickBot="1">
      <c r="B123" s="450"/>
      <c r="C123" s="451"/>
      <c r="D123" s="451"/>
      <c r="E123" s="451"/>
      <c r="F123" s="451"/>
      <c r="G123" s="451"/>
      <c r="H123" s="451"/>
      <c r="I123" s="451"/>
      <c r="J123" s="451"/>
      <c r="K123" s="451"/>
      <c r="L123" s="451"/>
      <c r="M123" s="451"/>
      <c r="N123" s="451"/>
      <c r="O123" s="451"/>
      <c r="P123" s="451"/>
      <c r="Q123" s="451"/>
      <c r="R123" s="451"/>
      <c r="S123" s="451"/>
      <c r="T123" s="452"/>
    </row>
    <row r="130" spans="1:20" ht="29" customHeight="1" thickBot="1">
      <c r="A130" s="235">
        <v>4</v>
      </c>
    </row>
    <row r="131" spans="1:20" ht="15.75">
      <c r="E131" s="536" t="s">
        <v>124</v>
      </c>
      <c r="F131" s="537"/>
      <c r="G131" s="537"/>
      <c r="H131" s="537"/>
      <c r="I131" s="537"/>
      <c r="J131" s="537"/>
      <c r="K131" s="537"/>
      <c r="L131" s="537"/>
      <c r="M131" s="537"/>
      <c r="N131" s="537"/>
      <c r="O131" s="538"/>
    </row>
    <row r="132" spans="1:20" ht="15.75">
      <c r="E132" s="539" t="e">
        <f>IF(#REF!="","",#REF!)</f>
        <v>#REF!</v>
      </c>
      <c r="F132" s="540"/>
      <c r="G132" s="540"/>
      <c r="H132" s="540"/>
      <c r="I132" s="540"/>
      <c r="J132" s="540"/>
      <c r="K132" s="540"/>
      <c r="L132" s="540"/>
      <c r="M132" s="540"/>
      <c r="N132" s="540"/>
      <c r="O132" s="541"/>
    </row>
    <row r="133" spans="1:20" ht="15.75">
      <c r="E133" s="539" t="e">
        <f>IF(#REF!="","",#REF!)</f>
        <v>#REF!</v>
      </c>
      <c r="F133" s="540"/>
      <c r="G133" s="540"/>
      <c r="H133" s="540"/>
      <c r="I133" s="540"/>
      <c r="J133" s="540"/>
      <c r="K133" s="540"/>
      <c r="L133" s="540"/>
      <c r="M133" s="540"/>
      <c r="N133" s="540"/>
      <c r="O133" s="541"/>
    </row>
    <row r="134" spans="1:20" ht="15.75">
      <c r="E134" s="539"/>
      <c r="F134" s="540"/>
      <c r="G134" s="540"/>
      <c r="H134" s="540"/>
      <c r="I134" s="540"/>
      <c r="J134" s="540"/>
      <c r="K134" s="540"/>
      <c r="L134" s="540"/>
      <c r="M134" s="540"/>
      <c r="N134" s="540"/>
      <c r="O134" s="541"/>
    </row>
    <row r="135" spans="1:20" ht="15.75">
      <c r="E135" s="542" t="e">
        <f>IF(#REF!="","",#REF!)</f>
        <v>#REF!</v>
      </c>
      <c r="F135" s="543"/>
      <c r="G135" s="543"/>
      <c r="H135" s="543"/>
      <c r="I135" s="543"/>
      <c r="J135" s="543"/>
      <c r="K135" s="543"/>
      <c r="L135" s="543"/>
      <c r="M135" s="543"/>
      <c r="N135" s="543"/>
      <c r="O135" s="544"/>
    </row>
    <row r="136" spans="1:20" ht="16.149999999999999" thickBot="1">
      <c r="E136" s="545" t="e">
        <f>IF(#REF!="","",#REF!)</f>
        <v>#REF!</v>
      </c>
      <c r="F136" s="546"/>
      <c r="G136" s="546"/>
      <c r="H136" s="546"/>
      <c r="I136" s="546"/>
      <c r="J136" s="546"/>
      <c r="K136" s="546"/>
      <c r="L136" s="546"/>
      <c r="M136" s="546"/>
      <c r="N136" s="546"/>
      <c r="O136" s="547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128</v>
      </c>
      <c r="C139" s="448" t="s">
        <v>155</v>
      </c>
      <c r="D139" s="448"/>
      <c r="E139" s="448"/>
      <c r="F139" s="448"/>
      <c r="G139" s="448"/>
      <c r="H139" s="448"/>
      <c r="I139" s="225"/>
      <c r="J139" s="225"/>
      <c r="K139" s="448" t="s">
        <v>129</v>
      </c>
      <c r="L139" s="448"/>
      <c r="M139" s="448"/>
      <c r="N139" s="448"/>
      <c r="O139" s="448"/>
      <c r="P139" s="448"/>
      <c r="Q139" s="448" t="s">
        <v>130</v>
      </c>
      <c r="R139" s="448"/>
      <c r="S139" s="448"/>
      <c r="T139" s="226" t="s">
        <v>131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48"/>
      <c r="L140" s="448"/>
      <c r="M140" s="448"/>
      <c r="N140" s="448"/>
      <c r="O140" s="448"/>
      <c r="P140" s="448"/>
      <c r="Q140" s="448"/>
      <c r="R140" s="448"/>
      <c r="S140" s="448"/>
      <c r="T140" s="227"/>
    </row>
    <row r="141" spans="1:20">
      <c r="B141" s="225"/>
      <c r="C141" s="225"/>
      <c r="D141" s="529" t="s">
        <v>132</v>
      </c>
      <c r="E141" s="529"/>
      <c r="F141" s="529"/>
      <c r="G141" s="529"/>
      <c r="H141" s="226">
        <v>5</v>
      </c>
      <c r="I141" s="225"/>
      <c r="J141" s="225"/>
      <c r="K141" s="530" t="s">
        <v>133</v>
      </c>
      <c r="L141" s="531"/>
      <c r="M141" s="531"/>
      <c r="N141" s="531"/>
      <c r="O141" s="531"/>
      <c r="P141" s="532"/>
      <c r="Q141" s="448" t="s">
        <v>134</v>
      </c>
      <c r="R141" s="448"/>
      <c r="S141" s="448"/>
      <c r="T141" s="448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33" t="s">
        <v>135</v>
      </c>
      <c r="E144" s="534"/>
      <c r="F144" s="534"/>
      <c r="G144" s="534"/>
      <c r="H144" s="534"/>
      <c r="I144" s="534"/>
      <c r="J144" s="534"/>
      <c r="K144" s="534"/>
      <c r="L144" s="534"/>
      <c r="M144" s="534"/>
      <c r="N144" s="534"/>
      <c r="O144" s="535"/>
      <c r="P144" s="518" t="s">
        <v>136</v>
      </c>
      <c r="Q144" s="519"/>
      <c r="R144" s="520"/>
      <c r="S144" s="524" t="s">
        <v>137</v>
      </c>
      <c r="T144" s="526" t="s">
        <v>138</v>
      </c>
    </row>
    <row r="145" spans="2:20" s="1" customFormat="1" ht="29" customHeight="1" thickBot="1">
      <c r="B145" s="228" t="s">
        <v>139</v>
      </c>
      <c r="C145" s="229"/>
      <c r="D145" s="230">
        <v>1</v>
      </c>
      <c r="E145" s="528">
        <v>2</v>
      </c>
      <c r="F145" s="528"/>
      <c r="G145" s="303">
        <v>3</v>
      </c>
      <c r="H145" s="528">
        <v>4</v>
      </c>
      <c r="I145" s="528"/>
      <c r="J145" s="528">
        <v>5</v>
      </c>
      <c r="K145" s="528"/>
      <c r="L145" s="528"/>
      <c r="M145" s="528"/>
      <c r="N145" s="303">
        <v>6</v>
      </c>
      <c r="O145" s="231">
        <v>7</v>
      </c>
      <c r="P145" s="521"/>
      <c r="Q145" s="522"/>
      <c r="R145" s="523"/>
      <c r="S145" s="525"/>
      <c r="T145" s="527"/>
    </row>
    <row r="146" spans="2:20" ht="14.45" customHeight="1">
      <c r="B146" s="500" t="str">
        <f>IF(IV!C14="","",IV!C14)</f>
        <v/>
      </c>
      <c r="C146" s="501"/>
      <c r="D146" s="506" t="str">
        <f>IF(IV!F14="","",IV!F14)</f>
        <v/>
      </c>
      <c r="E146" s="509" t="str">
        <f>IF(IV!H14="","",IV!H14)</f>
        <v/>
      </c>
      <c r="F146" s="510"/>
      <c r="G146" s="471" t="str">
        <f>IF(IV!J14="","",IV!J14)</f>
        <v/>
      </c>
      <c r="H146" s="509" t="str">
        <f>IF(IV!L14="","",IV!L14)</f>
        <v/>
      </c>
      <c r="I146" s="510"/>
      <c r="J146" s="509" t="str">
        <f>IF(IV!N14="","",IV!N14)</f>
        <v/>
      </c>
      <c r="K146" s="515"/>
      <c r="L146" s="515"/>
      <c r="M146" s="510"/>
      <c r="N146" s="471" t="str">
        <f>IF(IV!P14="","",IV!P14)</f>
        <v/>
      </c>
      <c r="O146" s="474" t="str">
        <f>IF(IV!R14="","",IV!R14)</f>
        <v/>
      </c>
      <c r="P146" s="477" t="str">
        <f>IF(IV!T14="","",IV!T14)</f>
        <v/>
      </c>
      <c r="Q146" s="478"/>
      <c r="R146" s="479"/>
      <c r="S146" s="499"/>
      <c r="T146" s="232" t="s">
        <v>140</v>
      </c>
    </row>
    <row r="147" spans="2:20" ht="14.45" customHeight="1">
      <c r="B147" s="502"/>
      <c r="C147" s="503"/>
      <c r="D147" s="507"/>
      <c r="E147" s="511"/>
      <c r="F147" s="512"/>
      <c r="G147" s="472"/>
      <c r="H147" s="511"/>
      <c r="I147" s="512"/>
      <c r="J147" s="511"/>
      <c r="K147" s="516"/>
      <c r="L147" s="516"/>
      <c r="M147" s="512"/>
      <c r="N147" s="472"/>
      <c r="O147" s="475"/>
      <c r="P147" s="480"/>
      <c r="Q147" s="481"/>
      <c r="R147" s="482"/>
      <c r="S147" s="487"/>
      <c r="T147" s="233" t="s">
        <v>141</v>
      </c>
    </row>
    <row r="148" spans="2:20" ht="14.45" customHeight="1">
      <c r="B148" s="502"/>
      <c r="C148" s="503"/>
      <c r="D148" s="507"/>
      <c r="E148" s="511"/>
      <c r="F148" s="512"/>
      <c r="G148" s="472"/>
      <c r="H148" s="511"/>
      <c r="I148" s="512"/>
      <c r="J148" s="511"/>
      <c r="K148" s="516"/>
      <c r="L148" s="516"/>
      <c r="M148" s="512"/>
      <c r="N148" s="472"/>
      <c r="O148" s="475"/>
      <c r="P148" s="480"/>
      <c r="Q148" s="481"/>
      <c r="R148" s="482"/>
      <c r="S148" s="487"/>
      <c r="T148" s="233"/>
    </row>
    <row r="149" spans="2:20" ht="15" customHeight="1" thickBot="1">
      <c r="B149" s="504"/>
      <c r="C149" s="505"/>
      <c r="D149" s="508"/>
      <c r="E149" s="513"/>
      <c r="F149" s="514"/>
      <c r="G149" s="473"/>
      <c r="H149" s="513"/>
      <c r="I149" s="514"/>
      <c r="J149" s="513"/>
      <c r="K149" s="517"/>
      <c r="L149" s="517"/>
      <c r="M149" s="514"/>
      <c r="N149" s="473"/>
      <c r="O149" s="476"/>
      <c r="P149" s="483"/>
      <c r="Q149" s="484"/>
      <c r="R149" s="485"/>
      <c r="S149" s="488"/>
      <c r="T149" s="234" t="s">
        <v>142</v>
      </c>
    </row>
    <row r="150" spans="2:20" ht="14.45" customHeight="1">
      <c r="B150" s="500" t="str">
        <f>IF(IV!E14="","",IV!E14)</f>
        <v/>
      </c>
      <c r="C150" s="501"/>
      <c r="D150" s="506" t="str">
        <f>IF(IV!G14="","",IV!G14)</f>
        <v/>
      </c>
      <c r="E150" s="509" t="str">
        <f>IF(IV!I14="","",IV!I14)</f>
        <v/>
      </c>
      <c r="F150" s="510"/>
      <c r="G150" s="471" t="str">
        <f>IF(IV!K14="","",IV!K14)</f>
        <v/>
      </c>
      <c r="H150" s="509" t="str">
        <f>IF(IV!M14="","",IV!M14)</f>
        <v/>
      </c>
      <c r="I150" s="510"/>
      <c r="J150" s="509" t="str">
        <f>IF(IV!O14="","",IV!O14)</f>
        <v/>
      </c>
      <c r="K150" s="515"/>
      <c r="L150" s="515"/>
      <c r="M150" s="510"/>
      <c r="N150" s="471" t="str">
        <f>IF(IV!Q14="","",IV!Q14)</f>
        <v/>
      </c>
      <c r="O150" s="474" t="str">
        <f>IF(IV!S14="","",IV!S14)</f>
        <v/>
      </c>
      <c r="P150" s="477" t="str">
        <f>IF(IV!U14="","",IV!U14)</f>
        <v/>
      </c>
      <c r="Q150" s="478"/>
      <c r="R150" s="479"/>
      <c r="S150" s="486"/>
      <c r="T150" s="233" t="s">
        <v>140</v>
      </c>
    </row>
    <row r="151" spans="2:20" ht="14.45" customHeight="1">
      <c r="B151" s="502"/>
      <c r="C151" s="503"/>
      <c r="D151" s="507"/>
      <c r="E151" s="511"/>
      <c r="F151" s="512"/>
      <c r="G151" s="472"/>
      <c r="H151" s="511"/>
      <c r="I151" s="512"/>
      <c r="J151" s="511"/>
      <c r="K151" s="516"/>
      <c r="L151" s="516"/>
      <c r="M151" s="512"/>
      <c r="N151" s="472"/>
      <c r="O151" s="475"/>
      <c r="P151" s="480"/>
      <c r="Q151" s="481"/>
      <c r="R151" s="482"/>
      <c r="S151" s="487"/>
      <c r="T151" s="233" t="s">
        <v>141</v>
      </c>
    </row>
    <row r="152" spans="2:20" ht="14.45" customHeight="1">
      <c r="B152" s="502"/>
      <c r="C152" s="503"/>
      <c r="D152" s="507"/>
      <c r="E152" s="511"/>
      <c r="F152" s="512"/>
      <c r="G152" s="472"/>
      <c r="H152" s="511"/>
      <c r="I152" s="512"/>
      <c r="J152" s="511"/>
      <c r="K152" s="516"/>
      <c r="L152" s="516"/>
      <c r="M152" s="512"/>
      <c r="N152" s="472"/>
      <c r="O152" s="475"/>
      <c r="P152" s="480"/>
      <c r="Q152" s="481"/>
      <c r="R152" s="482"/>
      <c r="S152" s="487"/>
      <c r="T152" s="233"/>
    </row>
    <row r="153" spans="2:20" ht="15" customHeight="1" thickBot="1">
      <c r="B153" s="504"/>
      <c r="C153" s="505"/>
      <c r="D153" s="508"/>
      <c r="E153" s="513"/>
      <c r="F153" s="514"/>
      <c r="G153" s="473"/>
      <c r="H153" s="513"/>
      <c r="I153" s="514"/>
      <c r="J153" s="513"/>
      <c r="K153" s="517"/>
      <c r="L153" s="517"/>
      <c r="M153" s="514"/>
      <c r="N153" s="473"/>
      <c r="O153" s="476"/>
      <c r="P153" s="483"/>
      <c r="Q153" s="484"/>
      <c r="R153" s="485"/>
      <c r="S153" s="488"/>
      <c r="T153" s="234" t="s">
        <v>142</v>
      </c>
    </row>
    <row r="155" spans="2:20" ht="14.65" thickBot="1">
      <c r="B155" s="225" t="s">
        <v>144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89" t="s">
        <v>143</v>
      </c>
      <c r="O155" s="489"/>
      <c r="P155" s="489"/>
      <c r="Q155" s="489"/>
      <c r="R155" s="489"/>
      <c r="S155" s="489"/>
      <c r="T155" s="489"/>
    </row>
    <row r="156" spans="2:20" ht="30.75" customHeight="1" thickBot="1">
      <c r="B156" s="490" t="str">
        <f>IF(P146=P150,"",IF(P146&gt;P150,B146,B150))</f>
        <v/>
      </c>
      <c r="C156" s="491"/>
      <c r="D156" s="491"/>
      <c r="E156" s="492"/>
      <c r="F156" s="493" t="s">
        <v>145</v>
      </c>
      <c r="G156" s="493"/>
      <c r="H156" s="496" t="str">
        <f>IF(B156=B146,P146,P150)</f>
        <v/>
      </c>
      <c r="I156" s="497"/>
      <c r="J156" s="236" t="s">
        <v>146</v>
      </c>
      <c r="K156" s="497" t="str">
        <f>IF(H156=P146,P150,P146)</f>
        <v/>
      </c>
      <c r="L156" s="497"/>
      <c r="M156" s="498"/>
      <c r="N156" s="494"/>
      <c r="O156" s="494"/>
      <c r="P156" s="494"/>
      <c r="Q156" s="494"/>
      <c r="R156" s="494"/>
      <c r="S156" s="494"/>
      <c r="T156" s="495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63" t="s">
        <v>147</v>
      </c>
      <c r="C159" s="464"/>
      <c r="D159" s="464"/>
      <c r="E159" s="464"/>
      <c r="F159" s="464"/>
      <c r="G159" s="464"/>
      <c r="H159" s="465"/>
      <c r="I159" s="444" t="s">
        <v>148</v>
      </c>
      <c r="J159" s="464"/>
      <c r="K159" s="464"/>
      <c r="L159" s="464"/>
      <c r="M159" s="464"/>
      <c r="N159" s="464"/>
      <c r="O159" s="464"/>
      <c r="P159" s="464"/>
      <c r="Q159" s="464"/>
      <c r="R159" s="464"/>
      <c r="S159" s="464"/>
      <c r="T159" s="465"/>
    </row>
    <row r="160" spans="2:20">
      <c r="B160" s="466"/>
      <c r="C160" s="467"/>
      <c r="D160" s="468" t="s">
        <v>149</v>
      </c>
      <c r="E160" s="469"/>
      <c r="F160" s="469"/>
      <c r="G160" s="469"/>
      <c r="H160" s="470"/>
      <c r="I160" s="469"/>
      <c r="J160" s="469"/>
      <c r="K160" s="469"/>
      <c r="L160" s="469"/>
      <c r="M160" s="469"/>
      <c r="N160" s="469"/>
      <c r="O160" s="469"/>
      <c r="P160" s="469"/>
      <c r="Q160" s="467"/>
      <c r="R160" s="468" t="s">
        <v>149</v>
      </c>
      <c r="S160" s="469"/>
      <c r="T160" s="470"/>
    </row>
    <row r="161" spans="1:20">
      <c r="B161" s="453"/>
      <c r="C161" s="454"/>
      <c r="D161" s="455" t="s">
        <v>140</v>
      </c>
      <c r="E161" s="456"/>
      <c r="F161" s="456"/>
      <c r="G161" s="456"/>
      <c r="H161" s="457"/>
      <c r="I161" s="456"/>
      <c r="J161" s="456"/>
      <c r="K161" s="456"/>
      <c r="L161" s="456"/>
      <c r="M161" s="456"/>
      <c r="N161" s="456"/>
      <c r="O161" s="456"/>
      <c r="P161" s="456"/>
      <c r="Q161" s="454"/>
      <c r="R161" s="455" t="s">
        <v>140</v>
      </c>
      <c r="S161" s="456"/>
      <c r="T161" s="457"/>
    </row>
    <row r="162" spans="1:20" ht="14.65" thickBot="1">
      <c r="B162" s="458"/>
      <c r="C162" s="459"/>
      <c r="D162" s="460" t="s">
        <v>150</v>
      </c>
      <c r="E162" s="461"/>
      <c r="F162" s="461"/>
      <c r="G162" s="461"/>
      <c r="H162" s="462"/>
      <c r="I162" s="461"/>
      <c r="J162" s="461"/>
      <c r="K162" s="461"/>
      <c r="L162" s="461"/>
      <c r="M162" s="461"/>
      <c r="N162" s="461"/>
      <c r="O162" s="461"/>
      <c r="P162" s="461"/>
      <c r="Q162" s="459"/>
      <c r="R162" s="460" t="s">
        <v>150</v>
      </c>
      <c r="S162" s="461"/>
      <c r="T162" s="462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42" t="s">
        <v>151</v>
      </c>
      <c r="C164" s="443"/>
      <c r="D164" s="443"/>
      <c r="E164" s="443"/>
      <c r="F164" s="443"/>
      <c r="G164" s="443"/>
      <c r="H164" s="444"/>
      <c r="I164" s="445" t="s">
        <v>152</v>
      </c>
      <c r="J164" s="443"/>
      <c r="K164" s="443"/>
      <c r="L164" s="443"/>
      <c r="M164" s="443"/>
      <c r="N164" s="443"/>
      <c r="O164" s="443"/>
      <c r="P164" s="443"/>
      <c r="Q164" s="443"/>
      <c r="R164" s="443"/>
      <c r="S164" s="443"/>
      <c r="T164" s="446"/>
    </row>
    <row r="165" spans="1:20" ht="28.25" customHeight="1">
      <c r="B165" s="447"/>
      <c r="C165" s="448"/>
      <c r="D165" s="448"/>
      <c r="E165" s="448"/>
      <c r="F165" s="448"/>
      <c r="G165" s="448"/>
      <c r="H165" s="448"/>
      <c r="I165" s="448"/>
      <c r="J165" s="448"/>
      <c r="K165" s="448"/>
      <c r="L165" s="448"/>
      <c r="M165" s="448"/>
      <c r="N165" s="448"/>
      <c r="O165" s="448"/>
      <c r="P165" s="448"/>
      <c r="Q165" s="448"/>
      <c r="R165" s="448"/>
      <c r="S165" s="448"/>
      <c r="T165" s="449"/>
    </row>
    <row r="166" spans="1:20" ht="28.25" customHeight="1" thickBot="1">
      <c r="B166" s="450"/>
      <c r="C166" s="451"/>
      <c r="D166" s="451"/>
      <c r="E166" s="451"/>
      <c r="F166" s="451"/>
      <c r="G166" s="451"/>
      <c r="H166" s="451"/>
      <c r="I166" s="451"/>
      <c r="J166" s="451"/>
      <c r="K166" s="451"/>
      <c r="L166" s="451"/>
      <c r="M166" s="451"/>
      <c r="N166" s="451"/>
      <c r="O166" s="451"/>
      <c r="P166" s="451"/>
      <c r="Q166" s="451"/>
      <c r="R166" s="451"/>
      <c r="S166" s="451"/>
      <c r="T166" s="452"/>
    </row>
    <row r="173" spans="1:20" ht="29" customHeight="1" thickBot="1">
      <c r="A173" s="235">
        <v>5</v>
      </c>
    </row>
    <row r="174" spans="1:20" ht="15.75">
      <c r="E174" s="536" t="s">
        <v>124</v>
      </c>
      <c r="F174" s="537"/>
      <c r="G174" s="537"/>
      <c r="H174" s="537"/>
      <c r="I174" s="537"/>
      <c r="J174" s="537"/>
      <c r="K174" s="537"/>
      <c r="L174" s="537"/>
      <c r="M174" s="537"/>
      <c r="N174" s="537"/>
      <c r="O174" s="538"/>
    </row>
    <row r="175" spans="1:20" ht="15.75">
      <c r="E175" s="539" t="e">
        <f>IF(#REF!="","",#REF!)</f>
        <v>#REF!</v>
      </c>
      <c r="F175" s="540"/>
      <c r="G175" s="540"/>
      <c r="H175" s="540"/>
      <c r="I175" s="540"/>
      <c r="J175" s="540"/>
      <c r="K175" s="540"/>
      <c r="L175" s="540"/>
      <c r="M175" s="540"/>
      <c r="N175" s="540"/>
      <c r="O175" s="541"/>
    </row>
    <row r="176" spans="1:20" ht="15.75">
      <c r="E176" s="539" t="e">
        <f>IF(#REF!="","",#REF!)</f>
        <v>#REF!</v>
      </c>
      <c r="F176" s="540"/>
      <c r="G176" s="540"/>
      <c r="H176" s="540"/>
      <c r="I176" s="540"/>
      <c r="J176" s="540"/>
      <c r="K176" s="540"/>
      <c r="L176" s="540"/>
      <c r="M176" s="540"/>
      <c r="N176" s="540"/>
      <c r="O176" s="541"/>
    </row>
    <row r="177" spans="2:20" ht="15.75">
      <c r="E177" s="539"/>
      <c r="F177" s="540"/>
      <c r="G177" s="540"/>
      <c r="H177" s="540"/>
      <c r="I177" s="540"/>
      <c r="J177" s="540"/>
      <c r="K177" s="540"/>
      <c r="L177" s="540"/>
      <c r="M177" s="540"/>
      <c r="N177" s="540"/>
      <c r="O177" s="541"/>
    </row>
    <row r="178" spans="2:20" ht="15.75">
      <c r="E178" s="542" t="e">
        <f>IF(#REF!="","",#REF!)</f>
        <v>#REF!</v>
      </c>
      <c r="F178" s="543"/>
      <c r="G178" s="543"/>
      <c r="H178" s="543"/>
      <c r="I178" s="543"/>
      <c r="J178" s="543"/>
      <c r="K178" s="543"/>
      <c r="L178" s="543"/>
      <c r="M178" s="543"/>
      <c r="N178" s="543"/>
      <c r="O178" s="544"/>
    </row>
    <row r="179" spans="2:20" ht="16.149999999999999" thickBot="1">
      <c r="E179" s="545" t="e">
        <f>IF(#REF!="","",#REF!)</f>
        <v>#REF!</v>
      </c>
      <c r="F179" s="546"/>
      <c r="G179" s="546"/>
      <c r="H179" s="546"/>
      <c r="I179" s="546"/>
      <c r="J179" s="546"/>
      <c r="K179" s="546"/>
      <c r="L179" s="546"/>
      <c r="M179" s="546"/>
      <c r="N179" s="546"/>
      <c r="O179" s="547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128</v>
      </c>
      <c r="C182" s="448" t="s">
        <v>155</v>
      </c>
      <c r="D182" s="448"/>
      <c r="E182" s="448"/>
      <c r="F182" s="448"/>
      <c r="G182" s="448"/>
      <c r="H182" s="448"/>
      <c r="I182" s="225"/>
      <c r="J182" s="225"/>
      <c r="K182" s="448" t="s">
        <v>129</v>
      </c>
      <c r="L182" s="448"/>
      <c r="M182" s="448"/>
      <c r="N182" s="448"/>
      <c r="O182" s="448"/>
      <c r="P182" s="448"/>
      <c r="Q182" s="448" t="s">
        <v>130</v>
      </c>
      <c r="R182" s="448"/>
      <c r="S182" s="448"/>
      <c r="T182" s="226" t="s">
        <v>131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48"/>
      <c r="L183" s="448"/>
      <c r="M183" s="448"/>
      <c r="N183" s="448"/>
      <c r="O183" s="448"/>
      <c r="P183" s="448"/>
      <c r="Q183" s="448"/>
      <c r="R183" s="448"/>
      <c r="S183" s="448"/>
      <c r="T183" s="227"/>
    </row>
    <row r="184" spans="2:20">
      <c r="B184" s="225"/>
      <c r="C184" s="225"/>
      <c r="D184" s="529" t="s">
        <v>132</v>
      </c>
      <c r="E184" s="529"/>
      <c r="F184" s="529"/>
      <c r="G184" s="529"/>
      <c r="H184" s="226">
        <v>5</v>
      </c>
      <c r="I184" s="225"/>
      <c r="J184" s="225"/>
      <c r="K184" s="530" t="s">
        <v>133</v>
      </c>
      <c r="L184" s="531"/>
      <c r="M184" s="531"/>
      <c r="N184" s="531"/>
      <c r="O184" s="531"/>
      <c r="P184" s="532"/>
      <c r="Q184" s="448" t="s">
        <v>134</v>
      </c>
      <c r="R184" s="448"/>
      <c r="S184" s="448"/>
      <c r="T184" s="448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33" t="s">
        <v>135</v>
      </c>
      <c r="E187" s="534"/>
      <c r="F187" s="534"/>
      <c r="G187" s="534"/>
      <c r="H187" s="534"/>
      <c r="I187" s="534"/>
      <c r="J187" s="534"/>
      <c r="K187" s="534"/>
      <c r="L187" s="534"/>
      <c r="M187" s="534"/>
      <c r="N187" s="534"/>
      <c r="O187" s="535"/>
      <c r="P187" s="518" t="s">
        <v>136</v>
      </c>
      <c r="Q187" s="519"/>
      <c r="R187" s="520"/>
      <c r="S187" s="524" t="s">
        <v>137</v>
      </c>
      <c r="T187" s="526" t="s">
        <v>138</v>
      </c>
    </row>
    <row r="188" spans="2:20" s="1" customFormat="1" ht="29" customHeight="1" thickBot="1">
      <c r="B188" s="228" t="s">
        <v>139</v>
      </c>
      <c r="C188" s="229"/>
      <c r="D188" s="230">
        <v>1</v>
      </c>
      <c r="E188" s="528">
        <v>2</v>
      </c>
      <c r="F188" s="528"/>
      <c r="G188" s="303">
        <v>3</v>
      </c>
      <c r="H188" s="528">
        <v>4</v>
      </c>
      <c r="I188" s="528"/>
      <c r="J188" s="528">
        <v>5</v>
      </c>
      <c r="K188" s="528"/>
      <c r="L188" s="528"/>
      <c r="M188" s="528"/>
      <c r="N188" s="303">
        <v>6</v>
      </c>
      <c r="O188" s="231">
        <v>7</v>
      </c>
      <c r="P188" s="521"/>
      <c r="Q188" s="522"/>
      <c r="R188" s="523"/>
      <c r="S188" s="525"/>
      <c r="T188" s="527"/>
    </row>
    <row r="189" spans="2:20">
      <c r="B189" s="500" t="str">
        <f>IF(IV!C17="","",IV!C17)</f>
        <v/>
      </c>
      <c r="C189" s="501"/>
      <c r="D189" s="506" t="str">
        <f>IF(IV!F17="","",IV!F17)</f>
        <v/>
      </c>
      <c r="E189" s="509" t="str">
        <f>IF(IV!H17="","",IV!H17)</f>
        <v/>
      </c>
      <c r="F189" s="510"/>
      <c r="G189" s="471" t="str">
        <f>IF(IV!J17="","",IV!J17)</f>
        <v/>
      </c>
      <c r="H189" s="509" t="str">
        <f>IF(IV!L17="","",IV!L17)</f>
        <v/>
      </c>
      <c r="I189" s="510"/>
      <c r="J189" s="509" t="str">
        <f>IF(IV!N17="","",IV!N17)</f>
        <v/>
      </c>
      <c r="K189" s="515"/>
      <c r="L189" s="515"/>
      <c r="M189" s="510"/>
      <c r="N189" s="471" t="str">
        <f>IF(IV!P17="","",IV!P17)</f>
        <v/>
      </c>
      <c r="O189" s="474" t="str">
        <f>IF(IV!R17="","",IV!R17)</f>
        <v/>
      </c>
      <c r="P189" s="477" t="str">
        <f>IF(IV!T17="","",IV!T17)</f>
        <v/>
      </c>
      <c r="Q189" s="478"/>
      <c r="R189" s="479"/>
      <c r="S189" s="499"/>
      <c r="T189" s="232" t="s">
        <v>140</v>
      </c>
    </row>
    <row r="190" spans="2:20">
      <c r="B190" s="502"/>
      <c r="C190" s="503"/>
      <c r="D190" s="507"/>
      <c r="E190" s="511"/>
      <c r="F190" s="512"/>
      <c r="G190" s="472"/>
      <c r="H190" s="511"/>
      <c r="I190" s="512"/>
      <c r="J190" s="511"/>
      <c r="K190" s="516"/>
      <c r="L190" s="516"/>
      <c r="M190" s="512"/>
      <c r="N190" s="472"/>
      <c r="O190" s="475"/>
      <c r="P190" s="480"/>
      <c r="Q190" s="481"/>
      <c r="R190" s="482"/>
      <c r="S190" s="487"/>
      <c r="T190" s="233" t="s">
        <v>141</v>
      </c>
    </row>
    <row r="191" spans="2:20">
      <c r="B191" s="502"/>
      <c r="C191" s="503"/>
      <c r="D191" s="507"/>
      <c r="E191" s="511"/>
      <c r="F191" s="512"/>
      <c r="G191" s="472"/>
      <c r="H191" s="511"/>
      <c r="I191" s="512"/>
      <c r="J191" s="511"/>
      <c r="K191" s="516"/>
      <c r="L191" s="516"/>
      <c r="M191" s="512"/>
      <c r="N191" s="472"/>
      <c r="O191" s="475"/>
      <c r="P191" s="480"/>
      <c r="Q191" s="481"/>
      <c r="R191" s="482"/>
      <c r="S191" s="487"/>
      <c r="T191" s="233"/>
    </row>
    <row r="192" spans="2:20" ht="14.65" thickBot="1">
      <c r="B192" s="504"/>
      <c r="C192" s="505"/>
      <c r="D192" s="508"/>
      <c r="E192" s="513"/>
      <c r="F192" s="514"/>
      <c r="G192" s="473"/>
      <c r="H192" s="513"/>
      <c r="I192" s="514"/>
      <c r="J192" s="513"/>
      <c r="K192" s="517"/>
      <c r="L192" s="517"/>
      <c r="M192" s="514"/>
      <c r="N192" s="473"/>
      <c r="O192" s="476"/>
      <c r="P192" s="483"/>
      <c r="Q192" s="484"/>
      <c r="R192" s="485"/>
      <c r="S192" s="488"/>
      <c r="T192" s="234" t="s">
        <v>142</v>
      </c>
    </row>
    <row r="193" spans="2:20">
      <c r="B193" s="500" t="str">
        <f>IF(IV!E17="","",IV!E17)</f>
        <v/>
      </c>
      <c r="C193" s="501"/>
      <c r="D193" s="506" t="str">
        <f>IF(IV!G17="","",IV!G17)</f>
        <v/>
      </c>
      <c r="E193" s="509" t="str">
        <f>IF(IV!I17="","",IV!I17)</f>
        <v/>
      </c>
      <c r="F193" s="510"/>
      <c r="G193" s="471" t="str">
        <f>IF(IV!K17="","",IV!K17)</f>
        <v/>
      </c>
      <c r="H193" s="509" t="str">
        <f>IF(IV!M17="","",IV!M17)</f>
        <v/>
      </c>
      <c r="I193" s="510"/>
      <c r="J193" s="509" t="str">
        <f>IF(IV!O17="","",IV!O17)</f>
        <v/>
      </c>
      <c r="K193" s="515"/>
      <c r="L193" s="515"/>
      <c r="M193" s="510"/>
      <c r="N193" s="471" t="str">
        <f>IF(IV!Q17="","",IV!Q17)</f>
        <v/>
      </c>
      <c r="O193" s="474" t="str">
        <f>IF(IV!S17="","",IV!S17)</f>
        <v/>
      </c>
      <c r="P193" s="477" t="str">
        <f>IF(IV!U17="","",IV!U17)</f>
        <v/>
      </c>
      <c r="Q193" s="478"/>
      <c r="R193" s="479"/>
      <c r="S193" s="486"/>
      <c r="T193" s="233" t="s">
        <v>140</v>
      </c>
    </row>
    <row r="194" spans="2:20">
      <c r="B194" s="502"/>
      <c r="C194" s="503"/>
      <c r="D194" s="507"/>
      <c r="E194" s="511"/>
      <c r="F194" s="512"/>
      <c r="G194" s="472"/>
      <c r="H194" s="511"/>
      <c r="I194" s="512"/>
      <c r="J194" s="511"/>
      <c r="K194" s="516"/>
      <c r="L194" s="516"/>
      <c r="M194" s="512"/>
      <c r="N194" s="472"/>
      <c r="O194" s="475"/>
      <c r="P194" s="480"/>
      <c r="Q194" s="481"/>
      <c r="R194" s="482"/>
      <c r="S194" s="487"/>
      <c r="T194" s="233" t="s">
        <v>141</v>
      </c>
    </row>
    <row r="195" spans="2:20">
      <c r="B195" s="502"/>
      <c r="C195" s="503"/>
      <c r="D195" s="507"/>
      <c r="E195" s="511"/>
      <c r="F195" s="512"/>
      <c r="G195" s="472"/>
      <c r="H195" s="511"/>
      <c r="I195" s="512"/>
      <c r="J195" s="511"/>
      <c r="K195" s="516"/>
      <c r="L195" s="516"/>
      <c r="M195" s="512"/>
      <c r="N195" s="472"/>
      <c r="O195" s="475"/>
      <c r="P195" s="480"/>
      <c r="Q195" s="481"/>
      <c r="R195" s="482"/>
      <c r="S195" s="487"/>
      <c r="T195" s="233"/>
    </row>
    <row r="196" spans="2:20" ht="14.65" thickBot="1">
      <c r="B196" s="504"/>
      <c r="C196" s="505"/>
      <c r="D196" s="508"/>
      <c r="E196" s="513"/>
      <c r="F196" s="514"/>
      <c r="G196" s="473"/>
      <c r="H196" s="513"/>
      <c r="I196" s="514"/>
      <c r="J196" s="513"/>
      <c r="K196" s="517"/>
      <c r="L196" s="517"/>
      <c r="M196" s="514"/>
      <c r="N196" s="473"/>
      <c r="O196" s="476"/>
      <c r="P196" s="483"/>
      <c r="Q196" s="484"/>
      <c r="R196" s="485"/>
      <c r="S196" s="488"/>
      <c r="T196" s="234" t="s">
        <v>142</v>
      </c>
    </row>
    <row r="198" spans="2:20" ht="14.65" thickBot="1">
      <c r="B198" s="225" t="s">
        <v>144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89" t="s">
        <v>143</v>
      </c>
      <c r="O198" s="489"/>
      <c r="P198" s="489"/>
      <c r="Q198" s="489"/>
      <c r="R198" s="489"/>
      <c r="S198" s="489"/>
      <c r="T198" s="489"/>
    </row>
    <row r="199" spans="2:20" ht="30.75" customHeight="1" thickBot="1">
      <c r="B199" s="490" t="str">
        <f>IF(P189=P193,"",IF(P189&gt;P193,B189,B193))</f>
        <v/>
      </c>
      <c r="C199" s="491"/>
      <c r="D199" s="491"/>
      <c r="E199" s="492"/>
      <c r="F199" s="493" t="s">
        <v>145</v>
      </c>
      <c r="G199" s="493"/>
      <c r="H199" s="496" t="str">
        <f>IF(B199=B189,P189,P193)</f>
        <v/>
      </c>
      <c r="I199" s="497"/>
      <c r="J199" s="236" t="s">
        <v>146</v>
      </c>
      <c r="K199" s="497" t="str">
        <f>IF(H199=P189,P193,P189)</f>
        <v/>
      </c>
      <c r="L199" s="497"/>
      <c r="M199" s="498"/>
      <c r="N199" s="494"/>
      <c r="O199" s="494"/>
      <c r="P199" s="494"/>
      <c r="Q199" s="494"/>
      <c r="R199" s="494"/>
      <c r="S199" s="494"/>
      <c r="T199" s="495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63" t="s">
        <v>147</v>
      </c>
      <c r="C202" s="464"/>
      <c r="D202" s="464"/>
      <c r="E202" s="464"/>
      <c r="F202" s="464"/>
      <c r="G202" s="464"/>
      <c r="H202" s="465"/>
      <c r="I202" s="444" t="s">
        <v>148</v>
      </c>
      <c r="J202" s="464"/>
      <c r="K202" s="464"/>
      <c r="L202" s="464"/>
      <c r="M202" s="464"/>
      <c r="N202" s="464"/>
      <c r="O202" s="464"/>
      <c r="P202" s="464"/>
      <c r="Q202" s="464"/>
      <c r="R202" s="464"/>
      <c r="S202" s="464"/>
      <c r="T202" s="465"/>
    </row>
    <row r="203" spans="2:20">
      <c r="B203" s="466"/>
      <c r="C203" s="467"/>
      <c r="D203" s="468" t="s">
        <v>149</v>
      </c>
      <c r="E203" s="469"/>
      <c r="F203" s="469"/>
      <c r="G203" s="469"/>
      <c r="H203" s="470"/>
      <c r="I203" s="469"/>
      <c r="J203" s="469"/>
      <c r="K203" s="469"/>
      <c r="L203" s="469"/>
      <c r="M203" s="469"/>
      <c r="N203" s="469"/>
      <c r="O203" s="469"/>
      <c r="P203" s="469"/>
      <c r="Q203" s="467"/>
      <c r="R203" s="468" t="s">
        <v>149</v>
      </c>
      <c r="S203" s="469"/>
      <c r="T203" s="470"/>
    </row>
    <row r="204" spans="2:20">
      <c r="B204" s="453"/>
      <c r="C204" s="454"/>
      <c r="D204" s="455" t="s">
        <v>140</v>
      </c>
      <c r="E204" s="456"/>
      <c r="F204" s="456"/>
      <c r="G204" s="456"/>
      <c r="H204" s="457"/>
      <c r="I204" s="456"/>
      <c r="J204" s="456"/>
      <c r="K204" s="456"/>
      <c r="L204" s="456"/>
      <c r="M204" s="456"/>
      <c r="N204" s="456"/>
      <c r="O204" s="456"/>
      <c r="P204" s="456"/>
      <c r="Q204" s="454"/>
      <c r="R204" s="455" t="s">
        <v>140</v>
      </c>
      <c r="S204" s="456"/>
      <c r="T204" s="457"/>
    </row>
    <row r="205" spans="2:20" ht="14.65" thickBot="1">
      <c r="B205" s="458"/>
      <c r="C205" s="459"/>
      <c r="D205" s="460" t="s">
        <v>150</v>
      </c>
      <c r="E205" s="461"/>
      <c r="F205" s="461"/>
      <c r="G205" s="461"/>
      <c r="H205" s="462"/>
      <c r="I205" s="461"/>
      <c r="J205" s="461"/>
      <c r="K205" s="461"/>
      <c r="L205" s="461"/>
      <c r="M205" s="461"/>
      <c r="N205" s="461"/>
      <c r="O205" s="461"/>
      <c r="P205" s="461"/>
      <c r="Q205" s="459"/>
      <c r="R205" s="460" t="s">
        <v>150</v>
      </c>
      <c r="S205" s="461"/>
      <c r="T205" s="462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42" t="s">
        <v>151</v>
      </c>
      <c r="C207" s="443"/>
      <c r="D207" s="443"/>
      <c r="E207" s="443"/>
      <c r="F207" s="443"/>
      <c r="G207" s="443"/>
      <c r="H207" s="444"/>
      <c r="I207" s="445" t="s">
        <v>152</v>
      </c>
      <c r="J207" s="443"/>
      <c r="K207" s="443"/>
      <c r="L207" s="443"/>
      <c r="M207" s="443"/>
      <c r="N207" s="443"/>
      <c r="O207" s="443"/>
      <c r="P207" s="443"/>
      <c r="Q207" s="443"/>
      <c r="R207" s="443"/>
      <c r="S207" s="443"/>
      <c r="T207" s="446"/>
    </row>
    <row r="208" spans="2:20" ht="28.25" customHeight="1">
      <c r="B208" s="447"/>
      <c r="C208" s="448"/>
      <c r="D208" s="448"/>
      <c r="E208" s="448"/>
      <c r="F208" s="448"/>
      <c r="G208" s="448"/>
      <c r="H208" s="448"/>
      <c r="I208" s="448"/>
      <c r="J208" s="448"/>
      <c r="K208" s="448"/>
      <c r="L208" s="448"/>
      <c r="M208" s="448"/>
      <c r="N208" s="448"/>
      <c r="O208" s="448"/>
      <c r="P208" s="448"/>
      <c r="Q208" s="448"/>
      <c r="R208" s="448"/>
      <c r="S208" s="448"/>
      <c r="T208" s="449"/>
    </row>
    <row r="209" spans="1:20" ht="28.25" customHeight="1" thickBot="1">
      <c r="B209" s="450"/>
      <c r="C209" s="451"/>
      <c r="D209" s="451"/>
      <c r="E209" s="451"/>
      <c r="F209" s="451"/>
      <c r="G209" s="451"/>
      <c r="H209" s="451"/>
      <c r="I209" s="451"/>
      <c r="J209" s="451"/>
      <c r="K209" s="451"/>
      <c r="L209" s="451"/>
      <c r="M209" s="451"/>
      <c r="N209" s="451"/>
      <c r="O209" s="451"/>
      <c r="P209" s="451"/>
      <c r="Q209" s="451"/>
      <c r="R209" s="451"/>
      <c r="S209" s="451"/>
      <c r="T209" s="452"/>
    </row>
    <row r="216" spans="1:20" ht="29" customHeight="1" thickBot="1">
      <c r="A216" s="235">
        <v>6</v>
      </c>
    </row>
    <row r="217" spans="1:20" ht="15.75">
      <c r="E217" s="536" t="s">
        <v>124</v>
      </c>
      <c r="F217" s="537"/>
      <c r="G217" s="537"/>
      <c r="H217" s="537"/>
      <c r="I217" s="537"/>
      <c r="J217" s="537"/>
      <c r="K217" s="537"/>
      <c r="L217" s="537"/>
      <c r="M217" s="537"/>
      <c r="N217" s="537"/>
      <c r="O217" s="538"/>
    </row>
    <row r="218" spans="1:20" ht="15.75">
      <c r="E218" s="539" t="e">
        <f>IF(#REF!="","",#REF!)</f>
        <v>#REF!</v>
      </c>
      <c r="F218" s="540"/>
      <c r="G218" s="540"/>
      <c r="H218" s="540"/>
      <c r="I218" s="540"/>
      <c r="J218" s="540"/>
      <c r="K218" s="540"/>
      <c r="L218" s="540"/>
      <c r="M218" s="540"/>
      <c r="N218" s="540"/>
      <c r="O218" s="541"/>
    </row>
    <row r="219" spans="1:20" ht="15.75">
      <c r="E219" s="539" t="e">
        <f>IF(#REF!="","",#REF!)</f>
        <v>#REF!</v>
      </c>
      <c r="F219" s="540"/>
      <c r="G219" s="540"/>
      <c r="H219" s="540"/>
      <c r="I219" s="540"/>
      <c r="J219" s="540"/>
      <c r="K219" s="540"/>
      <c r="L219" s="540"/>
      <c r="M219" s="540"/>
      <c r="N219" s="540"/>
      <c r="O219" s="541"/>
    </row>
    <row r="220" spans="1:20" ht="15.75">
      <c r="E220" s="539"/>
      <c r="F220" s="540"/>
      <c r="G220" s="540"/>
      <c r="H220" s="540"/>
      <c r="I220" s="540"/>
      <c r="J220" s="540"/>
      <c r="K220" s="540"/>
      <c r="L220" s="540"/>
      <c r="M220" s="540"/>
      <c r="N220" s="540"/>
      <c r="O220" s="541"/>
    </row>
    <row r="221" spans="1:20" ht="15.75">
      <c r="E221" s="542" t="e">
        <f>IF(#REF!="","",#REF!)</f>
        <v>#REF!</v>
      </c>
      <c r="F221" s="543"/>
      <c r="G221" s="543"/>
      <c r="H221" s="543"/>
      <c r="I221" s="543"/>
      <c r="J221" s="543"/>
      <c r="K221" s="543"/>
      <c r="L221" s="543"/>
      <c r="M221" s="543"/>
      <c r="N221" s="543"/>
      <c r="O221" s="544"/>
    </row>
    <row r="222" spans="1:20" ht="16.149999999999999" thickBot="1">
      <c r="E222" s="545" t="e">
        <f>IF(#REF!="","",#REF!)</f>
        <v>#REF!</v>
      </c>
      <c r="F222" s="546"/>
      <c r="G222" s="546"/>
      <c r="H222" s="546"/>
      <c r="I222" s="546"/>
      <c r="J222" s="546"/>
      <c r="K222" s="546"/>
      <c r="L222" s="546"/>
      <c r="M222" s="546"/>
      <c r="N222" s="546"/>
      <c r="O222" s="547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128</v>
      </c>
      <c r="C225" s="448" t="s">
        <v>155</v>
      </c>
      <c r="D225" s="448"/>
      <c r="E225" s="448"/>
      <c r="F225" s="448"/>
      <c r="G225" s="448"/>
      <c r="H225" s="448"/>
      <c r="I225" s="225"/>
      <c r="J225" s="225"/>
      <c r="K225" s="448" t="s">
        <v>129</v>
      </c>
      <c r="L225" s="448"/>
      <c r="M225" s="448"/>
      <c r="N225" s="448"/>
      <c r="O225" s="448"/>
      <c r="P225" s="448"/>
      <c r="Q225" s="448" t="s">
        <v>130</v>
      </c>
      <c r="R225" s="448"/>
      <c r="S225" s="448"/>
      <c r="T225" s="226" t="s">
        <v>131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48"/>
      <c r="L226" s="448"/>
      <c r="M226" s="448"/>
      <c r="N226" s="448"/>
      <c r="O226" s="448"/>
      <c r="P226" s="448"/>
      <c r="Q226" s="448"/>
      <c r="R226" s="448"/>
      <c r="S226" s="448"/>
      <c r="T226" s="227"/>
    </row>
    <row r="227" spans="2:20">
      <c r="B227" s="225"/>
      <c r="C227" s="225"/>
      <c r="D227" s="529" t="s">
        <v>132</v>
      </c>
      <c r="E227" s="529"/>
      <c r="F227" s="529"/>
      <c r="G227" s="529"/>
      <c r="H227" s="304">
        <v>5</v>
      </c>
      <c r="I227" s="225"/>
      <c r="J227" s="225"/>
      <c r="K227" s="530" t="s">
        <v>133</v>
      </c>
      <c r="L227" s="531"/>
      <c r="M227" s="531"/>
      <c r="N227" s="531"/>
      <c r="O227" s="531"/>
      <c r="P227" s="532"/>
      <c r="Q227" s="448" t="s">
        <v>134</v>
      </c>
      <c r="R227" s="448"/>
      <c r="S227" s="448"/>
      <c r="T227" s="448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33" t="s">
        <v>135</v>
      </c>
      <c r="E230" s="534"/>
      <c r="F230" s="534"/>
      <c r="G230" s="534"/>
      <c r="H230" s="534"/>
      <c r="I230" s="534"/>
      <c r="J230" s="534"/>
      <c r="K230" s="534"/>
      <c r="L230" s="534"/>
      <c r="M230" s="534"/>
      <c r="N230" s="534"/>
      <c r="O230" s="535"/>
      <c r="P230" s="518" t="s">
        <v>136</v>
      </c>
      <c r="Q230" s="519"/>
      <c r="R230" s="520"/>
      <c r="S230" s="524" t="s">
        <v>137</v>
      </c>
      <c r="T230" s="526" t="s">
        <v>138</v>
      </c>
    </row>
    <row r="231" spans="2:20" s="1" customFormat="1" ht="29" customHeight="1" thickBot="1">
      <c r="B231" s="228" t="s">
        <v>139</v>
      </c>
      <c r="C231" s="229"/>
      <c r="D231" s="230">
        <v>1</v>
      </c>
      <c r="E231" s="528">
        <v>2</v>
      </c>
      <c r="F231" s="528"/>
      <c r="G231" s="303">
        <v>3</v>
      </c>
      <c r="H231" s="528">
        <v>4</v>
      </c>
      <c r="I231" s="528"/>
      <c r="J231" s="528">
        <v>5</v>
      </c>
      <c r="K231" s="528"/>
      <c r="L231" s="528"/>
      <c r="M231" s="528"/>
      <c r="N231" s="303">
        <v>6</v>
      </c>
      <c r="O231" s="231">
        <v>7</v>
      </c>
      <c r="P231" s="521"/>
      <c r="Q231" s="522"/>
      <c r="R231" s="523"/>
      <c r="S231" s="525"/>
      <c r="T231" s="527"/>
    </row>
    <row r="232" spans="2:20">
      <c r="B232" s="500" t="str">
        <f>IF(IV!C18="","",IV!C18)</f>
        <v/>
      </c>
      <c r="C232" s="501"/>
      <c r="D232" s="506" t="str">
        <f>IF(IV!F18="","",IV!F18)</f>
        <v/>
      </c>
      <c r="E232" s="509" t="str">
        <f>IF(IV!H18="","",IV!H18)</f>
        <v/>
      </c>
      <c r="F232" s="510"/>
      <c r="G232" s="471" t="str">
        <f>IF(IV!J18="","",IV!J18)</f>
        <v/>
      </c>
      <c r="H232" s="509" t="str">
        <f>IF(IV!L18="","",IV!L18)</f>
        <v/>
      </c>
      <c r="I232" s="510"/>
      <c r="J232" s="509" t="str">
        <f>IF(IV!N18="","",IV!N18)</f>
        <v/>
      </c>
      <c r="K232" s="515"/>
      <c r="L232" s="515"/>
      <c r="M232" s="510"/>
      <c r="N232" s="471" t="str">
        <f>IF(IV!P18="","",IV!P18)</f>
        <v/>
      </c>
      <c r="O232" s="474" t="str">
        <f>IF(IV!R18="","",IV!R18)</f>
        <v/>
      </c>
      <c r="P232" s="477" t="str">
        <f>IF(IV!T18="","",IV!T18)</f>
        <v/>
      </c>
      <c r="Q232" s="478"/>
      <c r="R232" s="479"/>
      <c r="S232" s="499"/>
      <c r="T232" s="232" t="s">
        <v>140</v>
      </c>
    </row>
    <row r="233" spans="2:20">
      <c r="B233" s="502"/>
      <c r="C233" s="503"/>
      <c r="D233" s="507"/>
      <c r="E233" s="511"/>
      <c r="F233" s="512"/>
      <c r="G233" s="472"/>
      <c r="H233" s="511"/>
      <c r="I233" s="512"/>
      <c r="J233" s="511"/>
      <c r="K233" s="516"/>
      <c r="L233" s="516"/>
      <c r="M233" s="512"/>
      <c r="N233" s="472"/>
      <c r="O233" s="475"/>
      <c r="P233" s="480"/>
      <c r="Q233" s="481"/>
      <c r="R233" s="482"/>
      <c r="S233" s="487"/>
      <c r="T233" s="233" t="s">
        <v>141</v>
      </c>
    </row>
    <row r="234" spans="2:20">
      <c r="B234" s="502"/>
      <c r="C234" s="503"/>
      <c r="D234" s="507"/>
      <c r="E234" s="511"/>
      <c r="F234" s="512"/>
      <c r="G234" s="472"/>
      <c r="H234" s="511"/>
      <c r="I234" s="512"/>
      <c r="J234" s="511"/>
      <c r="K234" s="516"/>
      <c r="L234" s="516"/>
      <c r="M234" s="512"/>
      <c r="N234" s="472"/>
      <c r="O234" s="475"/>
      <c r="P234" s="480"/>
      <c r="Q234" s="481"/>
      <c r="R234" s="482"/>
      <c r="S234" s="487"/>
      <c r="T234" s="233"/>
    </row>
    <row r="235" spans="2:20" ht="14.65" thickBot="1">
      <c r="B235" s="504"/>
      <c r="C235" s="505"/>
      <c r="D235" s="508"/>
      <c r="E235" s="513"/>
      <c r="F235" s="514"/>
      <c r="G235" s="473"/>
      <c r="H235" s="513"/>
      <c r="I235" s="514"/>
      <c r="J235" s="513"/>
      <c r="K235" s="517"/>
      <c r="L235" s="517"/>
      <c r="M235" s="514"/>
      <c r="N235" s="473"/>
      <c r="O235" s="476"/>
      <c r="P235" s="483"/>
      <c r="Q235" s="484"/>
      <c r="R235" s="485"/>
      <c r="S235" s="488"/>
      <c r="T235" s="234" t="s">
        <v>142</v>
      </c>
    </row>
    <row r="236" spans="2:20">
      <c r="B236" s="500" t="str">
        <f>IF(IV!E18="","",IV!E18)</f>
        <v/>
      </c>
      <c r="C236" s="501"/>
      <c r="D236" s="506" t="str">
        <f>IF(IV!G18="","",IV!G18)</f>
        <v/>
      </c>
      <c r="E236" s="509" t="str">
        <f>IF(IV!I18="","",IV!I18)</f>
        <v/>
      </c>
      <c r="F236" s="510"/>
      <c r="G236" s="471" t="str">
        <f>IF(IV!K18="","",IV!K18)</f>
        <v/>
      </c>
      <c r="H236" s="509" t="str">
        <f>IF(IV!M18="","",IV!M18)</f>
        <v/>
      </c>
      <c r="I236" s="510"/>
      <c r="J236" s="509" t="str">
        <f>IF(IV!O18="","",IV!O18)</f>
        <v/>
      </c>
      <c r="K236" s="515"/>
      <c r="L236" s="515"/>
      <c r="M236" s="510"/>
      <c r="N236" s="471" t="str">
        <f>IF(IV!Q18="","",IV!Q18)</f>
        <v/>
      </c>
      <c r="O236" s="474" t="str">
        <f>IF(IV!S18="","",IV!S18)</f>
        <v/>
      </c>
      <c r="P236" s="477" t="str">
        <f>IF(IV!U18="","",IV!U18)</f>
        <v/>
      </c>
      <c r="Q236" s="478"/>
      <c r="R236" s="479"/>
      <c r="S236" s="486"/>
      <c r="T236" s="233" t="s">
        <v>140</v>
      </c>
    </row>
    <row r="237" spans="2:20">
      <c r="B237" s="502"/>
      <c r="C237" s="503"/>
      <c r="D237" s="507"/>
      <c r="E237" s="511"/>
      <c r="F237" s="512"/>
      <c r="G237" s="472"/>
      <c r="H237" s="511"/>
      <c r="I237" s="512"/>
      <c r="J237" s="511"/>
      <c r="K237" s="516"/>
      <c r="L237" s="516"/>
      <c r="M237" s="512"/>
      <c r="N237" s="472"/>
      <c r="O237" s="475"/>
      <c r="P237" s="480"/>
      <c r="Q237" s="481"/>
      <c r="R237" s="482"/>
      <c r="S237" s="487"/>
      <c r="T237" s="233" t="s">
        <v>141</v>
      </c>
    </row>
    <row r="238" spans="2:20">
      <c r="B238" s="502"/>
      <c r="C238" s="503"/>
      <c r="D238" s="507"/>
      <c r="E238" s="511"/>
      <c r="F238" s="512"/>
      <c r="G238" s="472"/>
      <c r="H238" s="511"/>
      <c r="I238" s="512"/>
      <c r="J238" s="511"/>
      <c r="K238" s="516"/>
      <c r="L238" s="516"/>
      <c r="M238" s="512"/>
      <c r="N238" s="472"/>
      <c r="O238" s="475"/>
      <c r="P238" s="480"/>
      <c r="Q238" s="481"/>
      <c r="R238" s="482"/>
      <c r="S238" s="487"/>
      <c r="T238" s="233"/>
    </row>
    <row r="239" spans="2:20" ht="14.65" thickBot="1">
      <c r="B239" s="504"/>
      <c r="C239" s="505"/>
      <c r="D239" s="508"/>
      <c r="E239" s="513"/>
      <c r="F239" s="514"/>
      <c r="G239" s="473"/>
      <c r="H239" s="513"/>
      <c r="I239" s="514"/>
      <c r="J239" s="513"/>
      <c r="K239" s="517"/>
      <c r="L239" s="517"/>
      <c r="M239" s="514"/>
      <c r="N239" s="473"/>
      <c r="O239" s="476"/>
      <c r="P239" s="483"/>
      <c r="Q239" s="484"/>
      <c r="R239" s="485"/>
      <c r="S239" s="488"/>
      <c r="T239" s="234" t="s">
        <v>142</v>
      </c>
    </row>
    <row r="241" spans="2:20" ht="14.65" thickBot="1">
      <c r="B241" s="225" t="s">
        <v>144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89" t="s">
        <v>143</v>
      </c>
      <c r="O241" s="489"/>
      <c r="P241" s="489"/>
      <c r="Q241" s="489"/>
      <c r="R241" s="489"/>
      <c r="S241" s="489"/>
      <c r="T241" s="489"/>
    </row>
    <row r="242" spans="2:20" ht="30.75" customHeight="1" thickBot="1">
      <c r="B242" s="490" t="str">
        <f>IF(P232=P236,"",IF(P232&gt;P236,B232,B236))</f>
        <v/>
      </c>
      <c r="C242" s="491"/>
      <c r="D242" s="491"/>
      <c r="E242" s="492"/>
      <c r="F242" s="493" t="s">
        <v>145</v>
      </c>
      <c r="G242" s="493"/>
      <c r="H242" s="496" t="str">
        <f>IF(B242=B232,P232,P236)</f>
        <v/>
      </c>
      <c r="I242" s="497"/>
      <c r="J242" s="236" t="s">
        <v>146</v>
      </c>
      <c r="K242" s="497" t="str">
        <f>IF(H242=P232,P236,P232)</f>
        <v/>
      </c>
      <c r="L242" s="497"/>
      <c r="M242" s="498"/>
      <c r="N242" s="494"/>
      <c r="O242" s="494"/>
      <c r="P242" s="494"/>
      <c r="Q242" s="494"/>
      <c r="R242" s="494"/>
      <c r="S242" s="494"/>
      <c r="T242" s="495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63" t="s">
        <v>147</v>
      </c>
      <c r="C245" s="464"/>
      <c r="D245" s="464"/>
      <c r="E245" s="464"/>
      <c r="F245" s="464"/>
      <c r="G245" s="464"/>
      <c r="H245" s="465"/>
      <c r="I245" s="444" t="s">
        <v>148</v>
      </c>
      <c r="J245" s="464"/>
      <c r="K245" s="464"/>
      <c r="L245" s="464"/>
      <c r="M245" s="464"/>
      <c r="N245" s="464"/>
      <c r="O245" s="464"/>
      <c r="P245" s="464"/>
      <c r="Q245" s="464"/>
      <c r="R245" s="464"/>
      <c r="S245" s="464"/>
      <c r="T245" s="465"/>
    </row>
    <row r="246" spans="2:20">
      <c r="B246" s="466"/>
      <c r="C246" s="467"/>
      <c r="D246" s="468" t="s">
        <v>149</v>
      </c>
      <c r="E246" s="469"/>
      <c r="F246" s="469"/>
      <c r="G246" s="469"/>
      <c r="H246" s="470"/>
      <c r="I246" s="469"/>
      <c r="J246" s="469"/>
      <c r="K246" s="469"/>
      <c r="L246" s="469"/>
      <c r="M246" s="469"/>
      <c r="N246" s="469"/>
      <c r="O246" s="469"/>
      <c r="P246" s="469"/>
      <c r="Q246" s="467"/>
      <c r="R246" s="468" t="s">
        <v>149</v>
      </c>
      <c r="S246" s="469"/>
      <c r="T246" s="470"/>
    </row>
    <row r="247" spans="2:20">
      <c r="B247" s="453"/>
      <c r="C247" s="454"/>
      <c r="D247" s="455" t="s">
        <v>140</v>
      </c>
      <c r="E247" s="456"/>
      <c r="F247" s="456"/>
      <c r="G247" s="456"/>
      <c r="H247" s="457"/>
      <c r="I247" s="456"/>
      <c r="J247" s="456"/>
      <c r="K247" s="456"/>
      <c r="L247" s="456"/>
      <c r="M247" s="456"/>
      <c r="N247" s="456"/>
      <c r="O247" s="456"/>
      <c r="P247" s="456"/>
      <c r="Q247" s="454"/>
      <c r="R247" s="455" t="s">
        <v>140</v>
      </c>
      <c r="S247" s="456"/>
      <c r="T247" s="457"/>
    </row>
    <row r="248" spans="2:20" ht="14.65" thickBot="1">
      <c r="B248" s="458"/>
      <c r="C248" s="459"/>
      <c r="D248" s="460" t="s">
        <v>150</v>
      </c>
      <c r="E248" s="461"/>
      <c r="F248" s="461"/>
      <c r="G248" s="461"/>
      <c r="H248" s="462"/>
      <c r="I248" s="461"/>
      <c r="J248" s="461"/>
      <c r="K248" s="461"/>
      <c r="L248" s="461"/>
      <c r="M248" s="461"/>
      <c r="N248" s="461"/>
      <c r="O248" s="461"/>
      <c r="P248" s="461"/>
      <c r="Q248" s="459"/>
      <c r="R248" s="460" t="s">
        <v>150</v>
      </c>
      <c r="S248" s="461"/>
      <c r="T248" s="462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42" t="s">
        <v>151</v>
      </c>
      <c r="C250" s="443"/>
      <c r="D250" s="443"/>
      <c r="E250" s="443"/>
      <c r="F250" s="443"/>
      <c r="G250" s="443"/>
      <c r="H250" s="444"/>
      <c r="I250" s="445" t="s">
        <v>152</v>
      </c>
      <c r="J250" s="443"/>
      <c r="K250" s="443"/>
      <c r="L250" s="443"/>
      <c r="M250" s="443"/>
      <c r="N250" s="443"/>
      <c r="O250" s="443"/>
      <c r="P250" s="443"/>
      <c r="Q250" s="443"/>
      <c r="R250" s="443"/>
      <c r="S250" s="443"/>
      <c r="T250" s="446"/>
    </row>
    <row r="251" spans="2:20" ht="28.25" customHeight="1">
      <c r="B251" s="447"/>
      <c r="C251" s="448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  <c r="O251" s="448"/>
      <c r="P251" s="448"/>
      <c r="Q251" s="448"/>
      <c r="R251" s="448"/>
      <c r="S251" s="448"/>
      <c r="T251" s="449"/>
    </row>
    <row r="252" spans="2:20" ht="28.25" customHeight="1" thickBot="1">
      <c r="B252" s="450"/>
      <c r="C252" s="451"/>
      <c r="D252" s="451"/>
      <c r="E252" s="451"/>
      <c r="F252" s="451"/>
      <c r="G252" s="451"/>
      <c r="H252" s="451"/>
      <c r="I252" s="451"/>
      <c r="J252" s="451"/>
      <c r="K252" s="451"/>
      <c r="L252" s="451"/>
      <c r="M252" s="451"/>
      <c r="N252" s="451"/>
      <c r="O252" s="451"/>
      <c r="P252" s="451"/>
      <c r="Q252" s="451"/>
      <c r="R252" s="451"/>
      <c r="S252" s="451"/>
      <c r="T252" s="452"/>
    </row>
  </sheetData>
  <mergeCells count="402"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E2:O2"/>
    <mergeCell ref="E3:O3"/>
    <mergeCell ref="E4:O4"/>
    <mergeCell ref="E5:O5"/>
    <mergeCell ref="E6:O6"/>
    <mergeCell ref="E7:O7"/>
    <mergeCell ref="D15:O15"/>
    <mergeCell ref="P15:R16"/>
    <mergeCell ref="S15:S16"/>
  </mergeCells>
  <pageMargins left="0" right="0.18" top="0.52" bottom="0.51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B1:AU27"/>
  <sheetViews>
    <sheetView showGridLines="0" workbookViewId="0">
      <selection activeCell="E3" sqref="B3:T34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78" t="s">
        <v>0</v>
      </c>
      <c r="C1" s="578"/>
      <c r="D1" s="578"/>
      <c r="E1" s="3" t="s">
        <v>84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23" t="s">
        <v>1</v>
      </c>
      <c r="R1" s="423"/>
      <c r="S1" s="423"/>
      <c r="T1" s="423"/>
      <c r="U1" s="42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579" t="s">
        <v>3</v>
      </c>
      <c r="D2" s="579"/>
      <c r="E2" s="580"/>
      <c r="F2" s="430">
        <v>1</v>
      </c>
      <c r="G2" s="428"/>
      <c r="H2" s="429">
        <v>2</v>
      </c>
      <c r="I2" s="428"/>
      <c r="J2" s="429">
        <v>3</v>
      </c>
      <c r="K2" s="428"/>
      <c r="L2" s="429">
        <v>4</v>
      </c>
      <c r="M2" s="430"/>
      <c r="N2" s="431" t="s">
        <v>4</v>
      </c>
      <c r="O2" s="432"/>
      <c r="P2" s="433" t="s">
        <v>76</v>
      </c>
      <c r="Q2" s="434"/>
      <c r="R2" s="435" t="s">
        <v>5</v>
      </c>
      <c r="S2" s="435"/>
      <c r="T2" s="100" t="s">
        <v>6</v>
      </c>
      <c r="W2" s="6">
        <v>1</v>
      </c>
      <c r="X2" s="417" t="str">
        <f>IF(ISERROR(INDEX($C$3:$C$6,MATCH(W2,$T$3:$T$6,0))),"",(INDEX($C$3:$C$6,MATCH(W2,$T$3:$T$6,0))))</f>
        <v/>
      </c>
      <c r="Y2" s="418"/>
      <c r="Z2" s="419"/>
      <c r="AB2" s="420" t="s">
        <v>77</v>
      </c>
      <c r="AC2" s="420"/>
      <c r="AD2" s="420"/>
      <c r="AE2" s="420"/>
      <c r="AG2" s="5" t="s">
        <v>78</v>
      </c>
      <c r="AK2" s="421" t="s">
        <v>79</v>
      </c>
      <c r="AL2" s="421"/>
      <c r="AP2" s="5" t="s">
        <v>80</v>
      </c>
    </row>
    <row r="3" spans="2:47" ht="24" customHeight="1">
      <c r="B3" s="172">
        <v>1</v>
      </c>
      <c r="C3" s="576" t="str">
        <f>IF(GROUPS!D9="","",GROUPS!D9)</f>
        <v/>
      </c>
      <c r="D3" s="576"/>
      <c r="E3" s="577"/>
      <c r="F3" s="169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413" t="str">
        <f>IF(ISERROR(IF(AND(T9="",T13="",T17=""),"",SUM(AB3:AD3)+(N3-O3)/1000)+(AK3/10000)),"",IF(AND(T9="",T13="",T17=""),"",SUM(AB3:AD3)+(N3-O3)/1000)+(AK3/10000)+(AG3/100000))</f>
        <v/>
      </c>
      <c r="S3" s="413"/>
      <c r="T3" s="112" t="str">
        <f>IF(ISERROR(IF(C3="","",RANK(R3,$R$3:$S$6,0))),"",IF(C3="","",RANK(R3,$R$3:$S$6,0)))</f>
        <v/>
      </c>
      <c r="U3" s="8"/>
      <c r="V3" s="8"/>
      <c r="W3" s="6">
        <v>2</v>
      </c>
      <c r="X3" s="417" t="str">
        <f t="shared" ref="X3:X5" si="0">IF(ISERROR(INDEX($C$3:$C$6,MATCH(W3,$T$3:$T$6,0))),"",(INDEX($C$3:$C$6,MATCH(W3,$T$3:$T$6,0))))</f>
        <v/>
      </c>
      <c r="Y3" s="418"/>
      <c r="Z3" s="419"/>
      <c r="AB3" s="9" t="str">
        <f>IF(H3="","",IF(H3&gt;I3,2,1))</f>
        <v/>
      </c>
      <c r="AC3" s="9" t="str">
        <f>IF(J3="","",IF(J3&gt;K3,2,1))</f>
        <v/>
      </c>
      <c r="AD3" s="9" t="str">
        <f>IF(L3="","",IF(L3&gt;M3,2,1))</f>
        <v/>
      </c>
      <c r="AE3" s="168"/>
      <c r="AG3" s="10">
        <f>SUM(AH3:AJ3)</f>
        <v>0</v>
      </c>
      <c r="AH3" s="9">
        <f>F9+H9+J9+L9+N9+P9+R9</f>
        <v>0</v>
      </c>
      <c r="AI3" s="9">
        <f>F13+H13+J13+L13+N13+P13+R13</f>
        <v>0</v>
      </c>
      <c r="AJ3" s="9">
        <f>F17+H17+J17+L17+N17+P17+R17</f>
        <v>0</v>
      </c>
      <c r="AK3" s="408">
        <f>SUM(AH3:AJ3)-SUM(AM3:AO3)</f>
        <v>0</v>
      </c>
      <c r="AL3" s="409"/>
      <c r="AM3" s="9">
        <f>AH5</f>
        <v>0</v>
      </c>
      <c r="AN3" s="9">
        <f>AI4</f>
        <v>0</v>
      </c>
      <c r="AO3" s="9">
        <f>AJ6</f>
        <v>0</v>
      </c>
      <c r="AP3" s="8">
        <f>SUM(AM3:AO3)</f>
        <v>0</v>
      </c>
    </row>
    <row r="4" spans="2:47" ht="24" customHeight="1">
      <c r="B4" s="172">
        <v>2</v>
      </c>
      <c r="C4" s="576" t="str">
        <f>IF(GROUPS!D10="","",GROUPS!D10)</f>
        <v/>
      </c>
      <c r="D4" s="576"/>
      <c r="E4" s="577"/>
      <c r="F4" s="170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413" t="str">
        <f>IF(ISERROR(IF(AND(T10="",U13="",U18=""),"",SUM(AB4:AD4)+(N4-O4)/1000)+(AK4/10000)+(AG4/100000)),"",IF(AND(T10="",U13="",U18=""),"",SUM(AB4:AD4)+(N4-O4)/1000)+(AK4/10000)+(AG4/100000))</f>
        <v/>
      </c>
      <c r="S4" s="413"/>
      <c r="T4" s="112" t="str">
        <f>IF(ISERROR(IF(C4="","",RANK(R4,$R$3:$S$6,0))),"",IF(C4="","",RANK(R4,$R$3:$S$6,0)))</f>
        <v/>
      </c>
      <c r="U4" s="8"/>
      <c r="V4" s="8"/>
      <c r="W4" s="6">
        <v>3</v>
      </c>
      <c r="X4" s="414" t="str">
        <f t="shared" si="0"/>
        <v/>
      </c>
      <c r="Y4" s="415"/>
      <c r="Z4" s="416"/>
      <c r="AB4" s="9" t="str">
        <f>IF(F4="","",IF(F4&gt;G4,2,1))</f>
        <v/>
      </c>
      <c r="AC4" s="9" t="str">
        <f>IF(J4="","",IF(J4&gt;K4,2,1))</f>
        <v/>
      </c>
      <c r="AD4" s="9" t="str">
        <f>IF(L4="","",IF(L4&gt;M4,2,1))</f>
        <v/>
      </c>
      <c r="AE4" s="168"/>
      <c r="AG4" s="10">
        <f t="shared" ref="AG4:AG6" si="1">SUM(AH4:AJ4)</f>
        <v>0</v>
      </c>
      <c r="AH4" s="9">
        <f>F10+H10+J10+L10+N10+P10+R10</f>
        <v>0</v>
      </c>
      <c r="AI4" s="9">
        <f>G13+I13+K13+M13+O13+Q13+S13</f>
        <v>0</v>
      </c>
      <c r="AJ4" s="9">
        <f>G18+I18+K18+M18+O18+Q18+S18</f>
        <v>0</v>
      </c>
      <c r="AK4" s="408">
        <f t="shared" ref="AK4:AK6" si="2">SUM(AH4:AJ4)-SUM(AM4:AO4)</f>
        <v>0</v>
      </c>
      <c r="AL4" s="409"/>
      <c r="AM4" s="9">
        <f>AH6</f>
        <v>0</v>
      </c>
      <c r="AN4" s="9">
        <f>AI3</f>
        <v>0</v>
      </c>
      <c r="AO4" s="9">
        <f>AJ5</f>
        <v>0</v>
      </c>
      <c r="AP4" s="8">
        <f t="shared" ref="AP4:AP6" si="3">SUM(AM4:AO4)</f>
        <v>0</v>
      </c>
    </row>
    <row r="5" spans="2:47" ht="24" customHeight="1">
      <c r="B5" s="172">
        <v>3</v>
      </c>
      <c r="C5" s="576" t="str">
        <f>IF(GROUPS!D11="","",GROUPS!D11)</f>
        <v/>
      </c>
      <c r="D5" s="576"/>
      <c r="E5" s="577"/>
      <c r="F5" s="170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413" t="str">
        <f>IF(ISERROR(IF(AND(U9="",T14="",T18=""),"",SUM(AB5:AD5)+(N5-O5)/1000)+(AK5/10000)+(AG5/100000)),"",IF(AND(U9="",T14="",T18=""),"",SUM(AB5:AD5)+(N5-O5)/1000)+(AK5/10000)+(AG5/100000))</f>
        <v/>
      </c>
      <c r="S5" s="413"/>
      <c r="T5" s="112" t="str">
        <f>IF(ISERROR(IF(C5="","",RANK(R5,$R$3:$S$6,0))),"",IF(C5="","",RANK(R5,$R$3:$S$6,0)))</f>
        <v/>
      </c>
      <c r="U5" s="8"/>
      <c r="V5" s="8"/>
      <c r="W5" s="6">
        <v>4</v>
      </c>
      <c r="X5" s="414" t="str">
        <f t="shared" si="0"/>
        <v/>
      </c>
      <c r="Y5" s="415"/>
      <c r="Z5" s="416"/>
      <c r="AB5" s="9" t="str">
        <f t="shared" ref="AB5:AB6" si="4">IF(F5="","",IF(F5&gt;G5,2,1))</f>
        <v/>
      </c>
      <c r="AC5" s="9" t="str">
        <f>IF(H5="","",IF(H5&gt;I5,2,1))</f>
        <v/>
      </c>
      <c r="AD5" s="9" t="str">
        <f>IF(L5="","",IF(L5&gt;M5,2,1))</f>
        <v/>
      </c>
      <c r="AE5" s="168"/>
      <c r="AG5" s="10">
        <f t="shared" si="1"/>
        <v>0</v>
      </c>
      <c r="AH5" s="9">
        <f>G9+I9+K9+M9+O9+Q9+S9</f>
        <v>0</v>
      </c>
      <c r="AI5" s="9">
        <f>F14+H14+J14+L14+N14+P14+R14</f>
        <v>0</v>
      </c>
      <c r="AJ5" s="9">
        <f>F18+H18+J18+L18+N18+P18+R18</f>
        <v>0</v>
      </c>
      <c r="AK5" s="408">
        <f t="shared" si="2"/>
        <v>0</v>
      </c>
      <c r="AL5" s="409"/>
      <c r="AM5" s="9">
        <f>AH3</f>
        <v>0</v>
      </c>
      <c r="AN5" s="9">
        <f>AI6</f>
        <v>0</v>
      </c>
      <c r="AO5" s="9">
        <f>AJ4</f>
        <v>0</v>
      </c>
      <c r="AP5" s="8">
        <f t="shared" si="3"/>
        <v>0</v>
      </c>
    </row>
    <row r="6" spans="2:47" ht="24" customHeight="1" thickBot="1">
      <c r="B6" s="173">
        <v>4</v>
      </c>
      <c r="C6" s="581" t="str">
        <f>IF(GROUPS!D12="","",GROUPS!D12)</f>
        <v/>
      </c>
      <c r="D6" s="581"/>
      <c r="E6" s="582"/>
      <c r="F6" s="171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407" t="str">
        <f>IF(ISERROR(IF(AND(U10="",U14="",U17=""),"",SUM(AB6:AD6)+(N6-O6)/1000)+(AK6/10000)+(AG6/100000)),"",IF(AND(U10="",U14="",U17=""),"",SUM(AB6:AD6)+(N6-O6)/1000)+(AK6/10000)+(AG6/100000))</f>
        <v/>
      </c>
      <c r="S6" s="407"/>
      <c r="T6" s="126" t="str">
        <f>IF(ISERROR(IF(C6="","",RANK(R6,$R$3:$S$6,0))),"",IF(C6="","",RANK(R6,$R$3:$S$6,0)))</f>
        <v/>
      </c>
      <c r="AB6" s="9" t="str">
        <f t="shared" si="4"/>
        <v/>
      </c>
      <c r="AC6" s="9" t="str">
        <f>IF(H6="","",IF(H6&gt;I6,2,1))</f>
        <v/>
      </c>
      <c r="AD6" s="9" t="str">
        <f>IF(J6="","",IF(J6&gt;K6,2,1))</f>
        <v/>
      </c>
      <c r="AE6" s="168"/>
      <c r="AG6" s="10">
        <f t="shared" si="1"/>
        <v>0</v>
      </c>
      <c r="AH6" s="9">
        <f>G10+I10+K10+M10+O10+Q10+S10</f>
        <v>0</v>
      </c>
      <c r="AI6" s="9">
        <f>G14+I14+K14+M14+O14+Q14+S14</f>
        <v>0</v>
      </c>
      <c r="AJ6" s="9">
        <f>G17+I17+K17+M17+O17+Q17+S17</f>
        <v>0</v>
      </c>
      <c r="AK6" s="408">
        <f t="shared" si="2"/>
        <v>0</v>
      </c>
      <c r="AL6" s="409"/>
      <c r="AM6" s="9">
        <f>AH4</f>
        <v>0</v>
      </c>
      <c r="AN6" s="9">
        <f>AI5</f>
        <v>0</v>
      </c>
      <c r="AO6" s="9">
        <f>AJ3</f>
        <v>0</v>
      </c>
      <c r="AP6" s="8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94" t="s">
        <v>7</v>
      </c>
      <c r="C8" s="399"/>
      <c r="D8" s="399"/>
      <c r="E8" s="395"/>
      <c r="F8" s="400" t="s">
        <v>8</v>
      </c>
      <c r="G8" s="401"/>
      <c r="H8" s="397" t="s">
        <v>9</v>
      </c>
      <c r="I8" s="401"/>
      <c r="J8" s="397" t="s">
        <v>10</v>
      </c>
      <c r="K8" s="401"/>
      <c r="L8" s="397" t="s">
        <v>11</v>
      </c>
      <c r="M8" s="401"/>
      <c r="N8" s="397" t="s">
        <v>12</v>
      </c>
      <c r="O8" s="401"/>
      <c r="P8" s="397" t="s">
        <v>13</v>
      </c>
      <c r="Q8" s="401"/>
      <c r="R8" s="397" t="s">
        <v>14</v>
      </c>
      <c r="S8" s="398"/>
      <c r="T8" s="394" t="s">
        <v>15</v>
      </c>
      <c r="U8" s="395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9" t="str">
        <f>IF(F9="","",IF(F9&gt;G9,1,0))</f>
        <v/>
      </c>
      <c r="AC9" s="9" t="str">
        <f>IF(G9="","",IF(G9&gt;F9,1,0))</f>
        <v/>
      </c>
      <c r="AD9" s="9" t="str">
        <f>IF(H9="","",IF(H9&gt;I9,1,0))</f>
        <v/>
      </c>
      <c r="AE9" s="9" t="str">
        <f>IF(I9="","",IF(I9&gt;H9,1,0))</f>
        <v/>
      </c>
      <c r="AF9" s="9" t="str">
        <f>IF(J9="","",IF(J9&gt;K9,1,0))</f>
        <v/>
      </c>
      <c r="AG9" s="9" t="str">
        <f>IF(K9="","",IF(K9&gt;J9,1,0))</f>
        <v/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9" t="str">
        <f>IF(F10="","",IF(F10&gt;G10,1,0))</f>
        <v/>
      </c>
      <c r="AC10" s="9" t="str">
        <f>IF(G10="","",IF(G10&gt;F10,1,0))</f>
        <v/>
      </c>
      <c r="AD10" s="9" t="str">
        <f>IF(H10="","",IF(H10&gt;I10,1,0))</f>
        <v/>
      </c>
      <c r="AE10" s="9" t="str">
        <f>IF(I10="","",IF(I10&gt;H10,1,0))</f>
        <v/>
      </c>
      <c r="AF10" s="9" t="str">
        <f>IF(J10="","",IF(J10&gt;K10,1,0))</f>
        <v/>
      </c>
      <c r="AG10" s="9" t="str">
        <f>IF(K10="","",IF(K10&gt;J10,1,0))</f>
        <v/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94" t="s">
        <v>16</v>
      </c>
      <c r="C12" s="399"/>
      <c r="D12" s="399"/>
      <c r="E12" s="395"/>
      <c r="F12" s="400" t="s">
        <v>8</v>
      </c>
      <c r="G12" s="401"/>
      <c r="H12" s="397" t="s">
        <v>9</v>
      </c>
      <c r="I12" s="401"/>
      <c r="J12" s="397" t="s">
        <v>10</v>
      </c>
      <c r="K12" s="401"/>
      <c r="L12" s="397" t="s">
        <v>11</v>
      </c>
      <c r="M12" s="401"/>
      <c r="N12" s="397" t="s">
        <v>12</v>
      </c>
      <c r="O12" s="401"/>
      <c r="P12" s="397" t="s">
        <v>13</v>
      </c>
      <c r="Q12" s="401"/>
      <c r="R12" s="397" t="s">
        <v>14</v>
      </c>
      <c r="S12" s="398"/>
      <c r="T12" s="394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9" t="str">
        <f>IF(F13="","",IF(F13&gt;G13,1,0))</f>
        <v/>
      </c>
      <c r="AC13" s="9" t="str">
        <f>IF(G13="","",IF(G13&gt;F13,1,0))</f>
        <v/>
      </c>
      <c r="AD13" s="9" t="str">
        <f>IF(H13="","",IF(H13&gt;I13,1,0))</f>
        <v/>
      </c>
      <c r="AE13" s="9" t="str">
        <f>IF(I13="","",IF(I13&gt;H13,1,0))</f>
        <v/>
      </c>
      <c r="AF13" s="9" t="str">
        <f>IF(J13="","",IF(J13&gt;K13,1,0))</f>
        <v/>
      </c>
      <c r="AG13" s="9" t="str">
        <f>IF(K13="","",IF(K13&gt;J13,1,0))</f>
        <v/>
      </c>
      <c r="AH13" s="9" t="str">
        <f>IF(L13="","",IF(L13&gt;M13,1,0))</f>
        <v/>
      </c>
      <c r="AI13" s="9" t="str">
        <f>IF(M13="","",IF(M13&gt;L13,1,0))</f>
        <v/>
      </c>
      <c r="AJ13" s="9" t="str">
        <f>IF(N13="","",IF(N13&gt;O13,1,0))</f>
        <v/>
      </c>
      <c r="AK13" s="9" t="str">
        <f>IF(O13="","",IF(O13&gt;N13,1,0))</f>
        <v/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9" t="str">
        <f>IF(F14="","",IF(F14&gt;G14,1,0))</f>
        <v/>
      </c>
      <c r="AC14" s="9" t="str">
        <f>IF(G14="","",IF(G14&gt;F14,1,0))</f>
        <v/>
      </c>
      <c r="AD14" s="9" t="str">
        <f>IF(H14="","",IF(H14&gt;I14,1,0))</f>
        <v/>
      </c>
      <c r="AE14" s="9" t="str">
        <f>IF(I14="","",IF(I14&gt;H14,1,0))</f>
        <v/>
      </c>
      <c r="AF14" s="9" t="str">
        <f>IF(J14="","",IF(J14&gt;K14,1,0))</f>
        <v/>
      </c>
      <c r="AG14" s="9" t="str">
        <f>IF(K14="","",IF(K14&gt;J14,1,0))</f>
        <v/>
      </c>
      <c r="AH14" s="9" t="str">
        <f>IF(L14="","",IF(L14&gt;M14,1,0))</f>
        <v/>
      </c>
      <c r="AI14" s="9" t="str">
        <f>IF(M14="","",IF(M14&gt;L14,1,0))</f>
        <v/>
      </c>
      <c r="AJ14" s="9" t="str">
        <f>IF(N14="","",IF(N14&gt;O14,1,0))</f>
        <v/>
      </c>
      <c r="AK14" s="9" t="str">
        <f>IF(O14="","",IF(O14&gt;N14,1,0))</f>
        <v/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9"/>
      <c r="D16" s="399"/>
      <c r="E16" s="395"/>
      <c r="F16" s="400" t="s">
        <v>8</v>
      </c>
      <c r="G16" s="401"/>
      <c r="H16" s="397" t="s">
        <v>9</v>
      </c>
      <c r="I16" s="401"/>
      <c r="J16" s="397" t="s">
        <v>10</v>
      </c>
      <c r="K16" s="401"/>
      <c r="L16" s="397" t="s">
        <v>11</v>
      </c>
      <c r="M16" s="401"/>
      <c r="N16" s="397" t="s">
        <v>12</v>
      </c>
      <c r="O16" s="401"/>
      <c r="P16" s="397" t="s">
        <v>13</v>
      </c>
      <c r="Q16" s="401"/>
      <c r="R16" s="397" t="s">
        <v>14</v>
      </c>
      <c r="S16" s="398"/>
      <c r="T16" s="394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9" t="str">
        <f>IF(F17="","",IF(F17&gt;G17,1,0))</f>
        <v/>
      </c>
      <c r="AC17" s="9" t="str">
        <f>IF(G17="","",IF(G17&gt;F17,1,0))</f>
        <v/>
      </c>
      <c r="AD17" s="9" t="str">
        <f>IF(H17="","",IF(H17&gt;I17,1,0))</f>
        <v/>
      </c>
      <c r="AE17" s="9" t="str">
        <f>IF(I17="","",IF(I17&gt;H17,1,0))</f>
        <v/>
      </c>
      <c r="AF17" s="9" t="str">
        <f>IF(J17="","",IF(J17&gt;K17,1,0))</f>
        <v/>
      </c>
      <c r="AG17" s="9" t="str">
        <f>IF(K17="","",IF(K17&gt;J17,1,0))</f>
        <v/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9" t="str">
        <f>IF(F18="","",IF(F18&gt;G18,1,0))</f>
        <v/>
      </c>
      <c r="AC18" s="9" t="str">
        <f>IF(G18="","",IF(G18&gt;F18,1,0))</f>
        <v/>
      </c>
      <c r="AD18" s="9" t="str">
        <f>IF(H18="","",IF(H18&gt;I18,1,0))</f>
        <v/>
      </c>
      <c r="AE18" s="9" t="str">
        <f>IF(I18="","",IF(I18&gt;H18,1,0))</f>
        <v/>
      </c>
      <c r="AF18" s="9" t="str">
        <f>IF(J18="","",IF(J18&gt;K18,1,0))</f>
        <v/>
      </c>
      <c r="AG18" s="9" t="str">
        <f>IF(K18="","",IF(K18&gt;J18,1,0))</f>
        <v/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187</v>
      </c>
    </row>
    <row r="21" spans="2:41"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B1:AU27"/>
  <sheetViews>
    <sheetView showGridLines="0" workbookViewId="0">
      <selection activeCell="E3" sqref="B3:T34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422" t="s">
        <v>0</v>
      </c>
      <c r="C1" s="422"/>
      <c r="D1" s="422"/>
      <c r="E1" s="2" t="s">
        <v>85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23" t="s">
        <v>1</v>
      </c>
      <c r="R1" s="423"/>
      <c r="S1" s="423"/>
      <c r="T1" s="423"/>
      <c r="U1" s="42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424" t="s">
        <v>3</v>
      </c>
      <c r="D2" s="425"/>
      <c r="E2" s="426"/>
      <c r="F2" s="427">
        <v>1</v>
      </c>
      <c r="G2" s="428"/>
      <c r="H2" s="429">
        <v>2</v>
      </c>
      <c r="I2" s="428"/>
      <c r="J2" s="429">
        <v>3</v>
      </c>
      <c r="K2" s="428"/>
      <c r="L2" s="429">
        <v>4</v>
      </c>
      <c r="M2" s="430"/>
      <c r="N2" s="431" t="s">
        <v>4</v>
      </c>
      <c r="O2" s="432"/>
      <c r="P2" s="433" t="s">
        <v>76</v>
      </c>
      <c r="Q2" s="434"/>
      <c r="R2" s="435" t="s">
        <v>5</v>
      </c>
      <c r="S2" s="435"/>
      <c r="T2" s="100" t="s">
        <v>6</v>
      </c>
      <c r="W2" s="6">
        <v>1</v>
      </c>
      <c r="X2" s="417" t="str">
        <f>IF(ISERROR(INDEX($C$3:$C$6,MATCH(W2,$T$3:$T$6,0))),"",(INDEX($C$3:$C$6,MATCH(W2,$T$3:$T$6,0))))</f>
        <v/>
      </c>
      <c r="Y2" s="418"/>
      <c r="Z2" s="419"/>
      <c r="AB2" s="420" t="s">
        <v>77</v>
      </c>
      <c r="AC2" s="420"/>
      <c r="AD2" s="420"/>
      <c r="AE2" s="420"/>
      <c r="AG2" s="5" t="s">
        <v>78</v>
      </c>
      <c r="AK2" s="421" t="s">
        <v>79</v>
      </c>
      <c r="AL2" s="421"/>
      <c r="AP2" s="5" t="s">
        <v>80</v>
      </c>
    </row>
    <row r="3" spans="2:47" ht="24" customHeight="1">
      <c r="B3" s="101">
        <v>1</v>
      </c>
      <c r="C3" s="410" t="str">
        <f>IF(GROUPS!F9="","",GROUPS!F9)</f>
        <v/>
      </c>
      <c r="D3" s="411"/>
      <c r="E3" s="41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413" t="str">
        <f>IF(ISERROR(IF(AND(T9="",T13="",T17=""),"",SUM(AB3:AD3)+(N3-O3)/1000)+(AK3/10000)),"",IF(AND(T9="",T13="",T17=""),"",SUM(AB3:AD3)+(N3-O3)/1000)+(AK3/10000)+(AG3/100000))</f>
        <v/>
      </c>
      <c r="S3" s="413"/>
      <c r="T3" s="112" t="str">
        <f>IF(ISERROR(IF(C3="","",RANK(R3,$R$3:$S$6,0))),"",IF(C3="","",RANK(R3,$R$3:$S$6,0)))</f>
        <v/>
      </c>
      <c r="U3" s="8"/>
      <c r="V3" s="8"/>
      <c r="W3" s="6">
        <v>2</v>
      </c>
      <c r="X3" s="417" t="str">
        <f t="shared" ref="X3:X5" si="0">IF(ISERROR(INDEX($C$3:$C$6,MATCH(W3,$T$3:$T$6,0))),"",(INDEX($C$3:$C$6,MATCH(W3,$T$3:$T$6,0))))</f>
        <v/>
      </c>
      <c r="Y3" s="418"/>
      <c r="Z3" s="419"/>
      <c r="AB3" s="9" t="str">
        <f>IF(H3="","",IF(H3&gt;I3,2,1))</f>
        <v/>
      </c>
      <c r="AC3" s="9" t="str">
        <f>IF(J3="","",IF(J3&gt;K3,2,1))</f>
        <v/>
      </c>
      <c r="AD3" s="9" t="str">
        <f>IF(L3="","",IF(L3&gt;M3,2,1))</f>
        <v/>
      </c>
      <c r="AE3" s="168"/>
      <c r="AG3" s="10">
        <f>SUM(AH3:AJ3)</f>
        <v>0</v>
      </c>
      <c r="AH3" s="9">
        <f>F9+H9+J9+L9+N9+P9+R9</f>
        <v>0</v>
      </c>
      <c r="AI3" s="9">
        <f>F13+H13+J13+L13+N13+P13+R13</f>
        <v>0</v>
      </c>
      <c r="AJ3" s="9">
        <f>F17+H17+J17+L17+N17+P17+R17</f>
        <v>0</v>
      </c>
      <c r="AK3" s="408">
        <f>SUM(AH3:AJ3)-SUM(AM3:AO3)</f>
        <v>0</v>
      </c>
      <c r="AL3" s="409"/>
      <c r="AM3" s="9">
        <f>AH5</f>
        <v>0</v>
      </c>
      <c r="AN3" s="9">
        <f>AI4</f>
        <v>0</v>
      </c>
      <c r="AO3" s="9">
        <f>AJ6</f>
        <v>0</v>
      </c>
      <c r="AP3" s="8">
        <f>SUM(AM3:AO3)</f>
        <v>0</v>
      </c>
    </row>
    <row r="4" spans="2:47" ht="24" customHeight="1">
      <c r="B4" s="101">
        <v>2</v>
      </c>
      <c r="C4" s="410" t="str">
        <f>IF(GROUPS!F10="","",GROUPS!F10)</f>
        <v/>
      </c>
      <c r="D4" s="411"/>
      <c r="E4" s="41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413" t="str">
        <f>IF(ISERROR(IF(AND(T10="",U13="",U18=""),"",SUM(AB4:AD4)+(N4-O4)/1000)+(AK4/10000)+(AG4/100000)),"",IF(AND(T10="",U13="",U18=""),"",SUM(AB4:AD4)+(N4-O4)/1000)+(AK4/10000)+(AG4/100000))</f>
        <v/>
      </c>
      <c r="S4" s="413"/>
      <c r="T4" s="112" t="str">
        <f>IF(ISERROR(IF(C4="","",RANK(R4,$R$3:$S$6,0))),"",IF(C4="","",RANK(R4,$R$3:$S$6,0)))</f>
        <v/>
      </c>
      <c r="U4" s="8"/>
      <c r="V4" s="8"/>
      <c r="W4" s="6">
        <v>3</v>
      </c>
      <c r="X4" s="414" t="str">
        <f t="shared" si="0"/>
        <v/>
      </c>
      <c r="Y4" s="415"/>
      <c r="Z4" s="416"/>
      <c r="AB4" s="9" t="str">
        <f>IF(F4="","",IF(F4&gt;G4,2,1))</f>
        <v/>
      </c>
      <c r="AC4" s="9" t="str">
        <f>IF(J4="","",IF(J4&gt;K4,2,1))</f>
        <v/>
      </c>
      <c r="AD4" s="9" t="str">
        <f>IF(L4="","",IF(L4&gt;M4,2,1))</f>
        <v/>
      </c>
      <c r="AE4" s="168"/>
      <c r="AG4" s="10">
        <f t="shared" ref="AG4:AG6" si="1">SUM(AH4:AJ4)</f>
        <v>0</v>
      </c>
      <c r="AH4" s="9">
        <f>F10+H10+J10+L10+N10+P10+R10</f>
        <v>0</v>
      </c>
      <c r="AI4" s="9">
        <f>G13+I13+K13+M13+O13+Q13+S13</f>
        <v>0</v>
      </c>
      <c r="AJ4" s="9">
        <f>G18+I18+K18+M18+O18+Q18+S18</f>
        <v>0</v>
      </c>
      <c r="AK4" s="408">
        <f t="shared" ref="AK4:AK6" si="2">SUM(AH4:AJ4)-SUM(AM4:AO4)</f>
        <v>0</v>
      </c>
      <c r="AL4" s="409"/>
      <c r="AM4" s="9">
        <f>AH6</f>
        <v>0</v>
      </c>
      <c r="AN4" s="9">
        <f>AI3</f>
        <v>0</v>
      </c>
      <c r="AO4" s="9">
        <f>AJ5</f>
        <v>0</v>
      </c>
      <c r="AP4" s="8">
        <f t="shared" ref="AP4:AP6" si="3">SUM(AM4:AO4)</f>
        <v>0</v>
      </c>
    </row>
    <row r="5" spans="2:47" ht="24" customHeight="1">
      <c r="B5" s="101">
        <v>3</v>
      </c>
      <c r="C5" s="410" t="str">
        <f>IF(GROUPS!F11="","",GROUPS!F11)</f>
        <v/>
      </c>
      <c r="D5" s="411"/>
      <c r="E5" s="41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413" t="str">
        <f>IF(ISERROR(IF(AND(U9="",T14="",T18=""),"",SUM(AB5:AD5)+(N5-O5)/1000)+(AK5/10000)+(AG5/100000)),"",IF(AND(U9="",T14="",T18=""),"",SUM(AB5:AD5)+(N5-O5)/1000)+(AK5/10000)+(AG5/100000))</f>
        <v/>
      </c>
      <c r="S5" s="413"/>
      <c r="T5" s="112" t="str">
        <f>IF(ISERROR(IF(C5="","",RANK(R5,$R$3:$S$6,0))),"",IF(C5="","",RANK(R5,$R$3:$S$6,0)))</f>
        <v/>
      </c>
      <c r="U5" s="8"/>
      <c r="V5" s="8"/>
      <c r="W5" s="6">
        <v>4</v>
      </c>
      <c r="X5" s="414" t="str">
        <f t="shared" si="0"/>
        <v/>
      </c>
      <c r="Y5" s="415"/>
      <c r="Z5" s="416"/>
      <c r="AB5" s="9" t="str">
        <f t="shared" ref="AB5:AB6" si="4">IF(F5="","",IF(F5&gt;G5,2,1))</f>
        <v/>
      </c>
      <c r="AC5" s="9" t="str">
        <f>IF(H5="","",IF(H5&gt;I5,2,1))</f>
        <v/>
      </c>
      <c r="AD5" s="9" t="str">
        <f>IF(L5="","",IF(L5&gt;M5,2,1))</f>
        <v/>
      </c>
      <c r="AE5" s="168"/>
      <c r="AG5" s="10">
        <f t="shared" si="1"/>
        <v>0</v>
      </c>
      <c r="AH5" s="9">
        <f>G9+I9+K9+M9+O9+Q9+S9</f>
        <v>0</v>
      </c>
      <c r="AI5" s="9">
        <f>F14+H14+J14+L14+N14+P14+R14</f>
        <v>0</v>
      </c>
      <c r="AJ5" s="9">
        <f>F18+H18+J18+L18+N18+P18+R18</f>
        <v>0</v>
      </c>
      <c r="AK5" s="408">
        <f t="shared" si="2"/>
        <v>0</v>
      </c>
      <c r="AL5" s="409"/>
      <c r="AM5" s="9">
        <f>AH3</f>
        <v>0</v>
      </c>
      <c r="AN5" s="9">
        <f>AI6</f>
        <v>0</v>
      </c>
      <c r="AO5" s="9">
        <f>AJ4</f>
        <v>0</v>
      </c>
      <c r="AP5" s="8">
        <f t="shared" si="3"/>
        <v>0</v>
      </c>
    </row>
    <row r="6" spans="2:47" ht="24" customHeight="1" thickBot="1">
      <c r="B6" s="116">
        <v>4</v>
      </c>
      <c r="C6" s="404" t="str">
        <f>IF(GROUPS!F12="","",GROUPS!F12)</f>
        <v/>
      </c>
      <c r="D6" s="405"/>
      <c r="E6" s="40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407" t="str">
        <f>IF(ISERROR(IF(AND(U10="",U14="",U17=""),"",SUM(AB6:AD6)+(N6-O6)/1000)+(AK6/10000)+(AG6/100000)),"",IF(AND(U10="",U14="",U17=""),"",SUM(AB6:AD6)+(N6-O6)/1000)+(AK6/10000)+(AG6/100000))</f>
        <v/>
      </c>
      <c r="S6" s="407"/>
      <c r="T6" s="126" t="str">
        <f>IF(ISERROR(IF(C6="","",RANK(R6,$R$3:$S$6,0))),"",IF(C6="","",RANK(R6,$R$3:$S$6,0)))</f>
        <v/>
      </c>
      <c r="AB6" s="9" t="str">
        <f t="shared" si="4"/>
        <v/>
      </c>
      <c r="AC6" s="9" t="str">
        <f>IF(H6="","",IF(H6&gt;I6,2,1))</f>
        <v/>
      </c>
      <c r="AD6" s="9" t="str">
        <f>IF(J6="","",IF(J6&gt;K6,2,1))</f>
        <v/>
      </c>
      <c r="AE6" s="168"/>
      <c r="AG6" s="10">
        <f t="shared" si="1"/>
        <v>0</v>
      </c>
      <c r="AH6" s="9">
        <f>G10+I10+K10+M10+O10+Q10+S10</f>
        <v>0</v>
      </c>
      <c r="AI6" s="9">
        <f>G14+I14+K14+M14+O14+Q14+S14</f>
        <v>0</v>
      </c>
      <c r="AJ6" s="9">
        <f>G17+I17+K17+M17+O17+Q17+S17</f>
        <v>0</v>
      </c>
      <c r="AK6" s="408">
        <f t="shared" si="2"/>
        <v>0</v>
      </c>
      <c r="AL6" s="409"/>
      <c r="AM6" s="9">
        <f>AH4</f>
        <v>0</v>
      </c>
      <c r="AN6" s="9">
        <f>AI5</f>
        <v>0</v>
      </c>
      <c r="AO6" s="9">
        <f>AJ3</f>
        <v>0</v>
      </c>
      <c r="AP6" s="8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94" t="s">
        <v>7</v>
      </c>
      <c r="C8" s="399"/>
      <c r="D8" s="399"/>
      <c r="E8" s="395"/>
      <c r="F8" s="400" t="s">
        <v>8</v>
      </c>
      <c r="G8" s="401"/>
      <c r="H8" s="397" t="s">
        <v>9</v>
      </c>
      <c r="I8" s="401"/>
      <c r="J8" s="397" t="s">
        <v>10</v>
      </c>
      <c r="K8" s="401"/>
      <c r="L8" s="397" t="s">
        <v>11</v>
      </c>
      <c r="M8" s="401"/>
      <c r="N8" s="397" t="s">
        <v>12</v>
      </c>
      <c r="O8" s="401"/>
      <c r="P8" s="397" t="s">
        <v>13</v>
      </c>
      <c r="Q8" s="401"/>
      <c r="R8" s="397" t="s">
        <v>14</v>
      </c>
      <c r="S8" s="398"/>
      <c r="T8" s="394" t="s">
        <v>15</v>
      </c>
      <c r="U8" s="395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9" t="str">
        <f>IF(F9="","",IF(F9&gt;G9,1,0))</f>
        <v/>
      </c>
      <c r="AC9" s="9" t="str">
        <f>IF(G9="","",IF(G9&gt;F9,1,0))</f>
        <v/>
      </c>
      <c r="AD9" s="9" t="str">
        <f>IF(H9="","",IF(H9&gt;I9,1,0))</f>
        <v/>
      </c>
      <c r="AE9" s="9" t="str">
        <f>IF(I9="","",IF(I9&gt;H9,1,0))</f>
        <v/>
      </c>
      <c r="AF9" s="9" t="str">
        <f>IF(J9="","",IF(J9&gt;K9,1,0))</f>
        <v/>
      </c>
      <c r="AG9" s="9" t="str">
        <f>IF(K9="","",IF(K9&gt;J9,1,0))</f>
        <v/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9" t="str">
        <f>IF(F10="","",IF(F10&gt;G10,1,0))</f>
        <v/>
      </c>
      <c r="AC10" s="9" t="str">
        <f>IF(G10="","",IF(G10&gt;F10,1,0))</f>
        <v/>
      </c>
      <c r="AD10" s="9" t="str">
        <f>IF(H10="","",IF(H10&gt;I10,1,0))</f>
        <v/>
      </c>
      <c r="AE10" s="9" t="str">
        <f>IF(I10="","",IF(I10&gt;H10,1,0))</f>
        <v/>
      </c>
      <c r="AF10" s="9" t="str">
        <f>IF(J10="","",IF(J10&gt;K10,1,0))</f>
        <v/>
      </c>
      <c r="AG10" s="9" t="str">
        <f>IF(K10="","",IF(K10&gt;J10,1,0))</f>
        <v/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94" t="s">
        <v>16</v>
      </c>
      <c r="C12" s="399"/>
      <c r="D12" s="399"/>
      <c r="E12" s="395"/>
      <c r="F12" s="400" t="s">
        <v>8</v>
      </c>
      <c r="G12" s="401"/>
      <c r="H12" s="397" t="s">
        <v>9</v>
      </c>
      <c r="I12" s="401"/>
      <c r="J12" s="397" t="s">
        <v>10</v>
      </c>
      <c r="K12" s="401"/>
      <c r="L12" s="397" t="s">
        <v>11</v>
      </c>
      <c r="M12" s="401"/>
      <c r="N12" s="397" t="s">
        <v>12</v>
      </c>
      <c r="O12" s="401"/>
      <c r="P12" s="397" t="s">
        <v>13</v>
      </c>
      <c r="Q12" s="401"/>
      <c r="R12" s="397" t="s">
        <v>14</v>
      </c>
      <c r="S12" s="398"/>
      <c r="T12" s="394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9" t="str">
        <f>IF(F13="","",IF(F13&gt;G13,1,0))</f>
        <v/>
      </c>
      <c r="AC13" s="9" t="str">
        <f>IF(G13="","",IF(G13&gt;F13,1,0))</f>
        <v/>
      </c>
      <c r="AD13" s="9" t="str">
        <f>IF(H13="","",IF(H13&gt;I13,1,0))</f>
        <v/>
      </c>
      <c r="AE13" s="9" t="str">
        <f>IF(I13="","",IF(I13&gt;H13,1,0))</f>
        <v/>
      </c>
      <c r="AF13" s="9" t="str">
        <f>IF(J13="","",IF(J13&gt;K13,1,0))</f>
        <v/>
      </c>
      <c r="AG13" s="9" t="str">
        <f>IF(K13="","",IF(K13&gt;J13,1,0))</f>
        <v/>
      </c>
      <c r="AH13" s="9" t="str">
        <f>IF(L13="","",IF(L13&gt;M13,1,0))</f>
        <v/>
      </c>
      <c r="AI13" s="9" t="str">
        <f>IF(M13="","",IF(M13&gt;L13,1,0))</f>
        <v/>
      </c>
      <c r="AJ13" s="9" t="str">
        <f>IF(N13="","",IF(N13&gt;O13,1,0))</f>
        <v/>
      </c>
      <c r="AK13" s="9" t="str">
        <f>IF(O13="","",IF(O13&gt;N13,1,0))</f>
        <v/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9" t="str">
        <f>IF(F14="","",IF(F14&gt;G14,1,0))</f>
        <v/>
      </c>
      <c r="AC14" s="9" t="str">
        <f>IF(G14="","",IF(G14&gt;F14,1,0))</f>
        <v/>
      </c>
      <c r="AD14" s="9" t="str">
        <f>IF(H14="","",IF(H14&gt;I14,1,0))</f>
        <v/>
      </c>
      <c r="AE14" s="9" t="str">
        <f>IF(I14="","",IF(I14&gt;H14,1,0))</f>
        <v/>
      </c>
      <c r="AF14" s="9" t="str">
        <f>IF(J14="","",IF(J14&gt;K14,1,0))</f>
        <v/>
      </c>
      <c r="AG14" s="9" t="str">
        <f>IF(K14="","",IF(K14&gt;J14,1,0))</f>
        <v/>
      </c>
      <c r="AH14" s="9" t="str">
        <f>IF(L14="","",IF(L14&gt;M14,1,0))</f>
        <v/>
      </c>
      <c r="AI14" s="9" t="str">
        <f>IF(M14="","",IF(M14&gt;L14,1,0))</f>
        <v/>
      </c>
      <c r="AJ14" s="9" t="str">
        <f>IF(N14="","",IF(N14&gt;O14,1,0))</f>
        <v/>
      </c>
      <c r="AK14" s="9" t="str">
        <f>IF(O14="","",IF(O14&gt;N14,1,0))</f>
        <v/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94" t="s">
        <v>17</v>
      </c>
      <c r="C16" s="399"/>
      <c r="D16" s="399"/>
      <c r="E16" s="395"/>
      <c r="F16" s="400" t="s">
        <v>8</v>
      </c>
      <c r="G16" s="401"/>
      <c r="H16" s="397" t="s">
        <v>9</v>
      </c>
      <c r="I16" s="401"/>
      <c r="J16" s="397" t="s">
        <v>10</v>
      </c>
      <c r="K16" s="401"/>
      <c r="L16" s="397" t="s">
        <v>11</v>
      </c>
      <c r="M16" s="401"/>
      <c r="N16" s="397" t="s">
        <v>12</v>
      </c>
      <c r="O16" s="401"/>
      <c r="P16" s="397" t="s">
        <v>13</v>
      </c>
      <c r="Q16" s="401"/>
      <c r="R16" s="397" t="s">
        <v>14</v>
      </c>
      <c r="S16" s="398"/>
      <c r="T16" s="394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9" t="str">
        <f>IF(F17="","",IF(F17&gt;G17,1,0))</f>
        <v/>
      </c>
      <c r="AC17" s="9" t="str">
        <f>IF(G17="","",IF(G17&gt;F17,1,0))</f>
        <v/>
      </c>
      <c r="AD17" s="9" t="str">
        <f>IF(H17="","",IF(H17&gt;I17,1,0))</f>
        <v/>
      </c>
      <c r="AE17" s="9" t="str">
        <f>IF(I17="","",IF(I17&gt;H17,1,0))</f>
        <v/>
      </c>
      <c r="AF17" s="9" t="str">
        <f>IF(J17="","",IF(J17&gt;K17,1,0))</f>
        <v/>
      </c>
      <c r="AG17" s="9" t="str">
        <f>IF(K17="","",IF(K17&gt;J17,1,0))</f>
        <v/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9" t="str">
        <f>IF(F18="","",IF(F18&gt;G18,1,0))</f>
        <v/>
      </c>
      <c r="AC18" s="9" t="str">
        <f>IF(G18="","",IF(G18&gt;F18,1,0))</f>
        <v/>
      </c>
      <c r="AD18" s="9" t="str">
        <f>IF(H18="","",IF(H18&gt;I18,1,0))</f>
        <v/>
      </c>
      <c r="AE18" s="9" t="str">
        <f>IF(I18="","",IF(I18&gt;H18,1,0))</f>
        <v/>
      </c>
      <c r="AF18" s="9" t="str">
        <f>IF(J18="","",IF(J18&gt;K18,1,0))</f>
        <v/>
      </c>
      <c r="AG18" s="9" t="str">
        <f>IF(K18="","",IF(K18&gt;J18,1,0))</f>
        <v/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187</v>
      </c>
    </row>
    <row r="21" spans="2:41"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PARTICIPANTS</vt:lpstr>
      <vt:lpstr>GROUPS</vt:lpstr>
      <vt:lpstr>Baza</vt:lpstr>
      <vt:lpstr> I</vt:lpstr>
      <vt:lpstr> III</vt:lpstr>
      <vt:lpstr>IV</vt:lpstr>
      <vt:lpstr>Z IV</vt:lpstr>
      <vt:lpstr>V</vt:lpstr>
      <vt:lpstr>VI</vt:lpstr>
      <vt:lpstr>Z VI</vt:lpstr>
      <vt:lpstr>Z VII</vt:lpstr>
      <vt:lpstr>VIII</vt:lpstr>
      <vt:lpstr>Z VIII</vt:lpstr>
      <vt:lpstr>IX</vt:lpstr>
      <vt:lpstr>Z IX</vt:lpstr>
      <vt:lpstr>X</vt:lpstr>
      <vt:lpstr>Z X</vt:lpstr>
      <vt:lpstr>XI</vt:lpstr>
      <vt:lpstr>Z XI</vt:lpstr>
      <vt:lpstr>XII</vt:lpstr>
      <vt:lpstr>Z XII</vt:lpstr>
      <vt:lpstr>XIII</vt:lpstr>
      <vt:lpstr>Z XIII</vt:lpstr>
      <vt:lpstr>XIV</vt:lpstr>
      <vt:lpstr>Z XIV</vt:lpstr>
      <vt:lpstr>XV</vt:lpstr>
      <vt:lpstr>Z XV</vt:lpstr>
      <vt:lpstr>XVI</vt:lpstr>
      <vt:lpstr>KO16(8 G)</vt:lpstr>
      <vt:lpstr>KO 48(24 G)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2023-04-09T13:53:50Z</dcterms:modified>
</cp:coreProperties>
</file>